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Sheet3" sheetId="1" r:id="rId1"/>
    <sheet name="Data" sheetId="2" r:id="rId2"/>
    <sheet name="Sheet1" sheetId="3" r:id="rId3"/>
    <sheet name="Sheet2" sheetId="4" r:id="rId4"/>
  </sheets>
  <definedNames>
    <definedName name="_xlnm.Print_Area" localSheetId="1">'Data'!$A$1:$M$39</definedName>
    <definedName name="_xlnm.Print_Area" localSheetId="2">'Sheet1'!$A$1:$X$34</definedName>
  </definedNames>
  <calcPr fullCalcOnLoad="1"/>
</workbook>
</file>

<file path=xl/sharedStrings.xml><?xml version="1.0" encoding="utf-8"?>
<sst xmlns="http://schemas.openxmlformats.org/spreadsheetml/2006/main" count="282" uniqueCount="118">
  <si>
    <t>S. No.</t>
  </si>
  <si>
    <t>Name &amp; Adress of the Consumer</t>
  </si>
  <si>
    <t>Sanctioned CD                 (KVA)</t>
  </si>
  <si>
    <t>Capacity/rating of the power transformer feeding the consumer                   (MVA)</t>
  </si>
  <si>
    <t>Cost of the power transformer etc proportionate to the sanctioned CD of the consumer                                                   (Rs. lac)</t>
  </si>
  <si>
    <t xml:space="preserve"> Surcharge leviable in 2009-10  (Rs. lac)</t>
  </si>
  <si>
    <t>Consumption    (2009-10)Kwh</t>
  </si>
  <si>
    <t>%age</t>
  </si>
  <si>
    <t xml:space="preserve"> Rs.lac</t>
  </si>
  <si>
    <t xml:space="preserve">NORTHERN INDIA STEEL ROLLING MILLS                </t>
  </si>
  <si>
    <t xml:space="preserve">SHREYANS INDUSTRIESLTD.      </t>
  </si>
  <si>
    <t xml:space="preserve">B.T. STEEL PVT.LTD.                               </t>
  </si>
  <si>
    <t xml:space="preserve">RAJ &amp; SANDEEP'S LTD.                              </t>
  </si>
  <si>
    <t xml:space="preserve">M/S SHIVA TEX FABS LTD                            </t>
  </si>
  <si>
    <t xml:space="preserve">GARG FURNACE LTD.                                 </t>
  </si>
  <si>
    <t xml:space="preserve">MUKESH STEELS LIMITED                             </t>
  </si>
  <si>
    <t xml:space="preserve">RANBAXY LABORATORIES                              </t>
  </si>
  <si>
    <t>Consumers paying 10% Surcharge</t>
  </si>
  <si>
    <t xml:space="preserve">R.K. MACHINE TOOLS                                </t>
  </si>
  <si>
    <t xml:space="preserve">ANTARCTIC INDUSTRIES LTD.                         </t>
  </si>
  <si>
    <t xml:space="preserve">HIGHWAY INDS LTD                                  </t>
  </si>
  <si>
    <t xml:space="preserve">PARAMOUNT STEELS LTD                              </t>
  </si>
  <si>
    <t xml:space="preserve">SURESH KUMAR GOEL                                 </t>
  </si>
  <si>
    <t xml:space="preserve">JAY BHARAT SERVICES                               </t>
  </si>
  <si>
    <t xml:space="preserve">GLAXO SMITH KLINE CONSUMER                        </t>
  </si>
  <si>
    <t xml:space="preserve">DIDAR STEEL                                       </t>
  </si>
  <si>
    <t xml:space="preserve">SALUJA COTEX PVT LTD                              </t>
  </si>
  <si>
    <t xml:space="preserve">SHIVA FABRICATORS PVT. LTD.                       </t>
  </si>
  <si>
    <t xml:space="preserve">SHREYANS INDUSTRIES LTD..                         </t>
  </si>
  <si>
    <t xml:space="preserve">GILLANDERS ARBUTHNOT &amp;CO.LTD.                     </t>
  </si>
  <si>
    <t xml:space="preserve">GOBIND RUBBER                                     </t>
  </si>
  <si>
    <t xml:space="preserve">WARYAM STEELS                                     </t>
  </si>
  <si>
    <t xml:space="preserve">SUPREME TEXMART LTD. UNIT 2                       </t>
  </si>
  <si>
    <t xml:space="preserve">GARG ACRYLICS LTD                                 </t>
  </si>
  <si>
    <t xml:space="preserve">SUPREME YARNS LTD                                 </t>
  </si>
  <si>
    <t>GNA DURO PARTS</t>
  </si>
  <si>
    <t>SEL MFG. COMPANY</t>
  </si>
  <si>
    <t xml:space="preserve">                    </t>
  </si>
  <si>
    <t>a+b+c+d</t>
  </si>
  <si>
    <t xml:space="preserve">Total of carrying cost of the power T/F etc,O&amp;M charges and losses attributable to the consumer &amp; borne by PSPCL(Rs. lac) </t>
  </si>
  <si>
    <t xml:space="preserve">Carrying cost of the power transformer etc attributable to the consumer &amp; borne by PSPCL                  (Rs. lac)                                          </t>
  </si>
  <si>
    <t xml:space="preserve">O&amp;M cost attributable to the consumer on proportionate basis   (Rs lac)                 </t>
  </si>
  <si>
    <t xml:space="preserve">Extra line Losses to PSPCL on 11KV instead of 66KV in the year 2009-10 on average          (d )       </t>
  </si>
  <si>
    <t>Name &amp; Address of the Consumer</t>
  </si>
  <si>
    <t>acc-no.</t>
  </si>
  <si>
    <t>EC billed for consumpption ( Rs.Crores)</t>
  </si>
  <si>
    <t>Voltage-Surcharge (Rs.Crores)</t>
  </si>
  <si>
    <t>17.5% Voltage Surcharge</t>
  </si>
  <si>
    <t>10% Voltage Surcharge</t>
  </si>
  <si>
    <t>17.5% VOLTAGE SURCHARGE</t>
  </si>
  <si>
    <t>Sr.No.</t>
  </si>
  <si>
    <t>Length of line</t>
  </si>
  <si>
    <t>conductor size</t>
  </si>
  <si>
    <t>category of Feeder</t>
  </si>
  <si>
    <t>Losses</t>
  </si>
  <si>
    <t>1.2 Km.</t>
  </si>
  <si>
    <t>100 mm2</t>
  </si>
  <si>
    <t>III</t>
  </si>
  <si>
    <t>5.124 Km</t>
  </si>
  <si>
    <t>3.5 Km</t>
  </si>
  <si>
    <t>100mm2</t>
  </si>
  <si>
    <t>6 Km</t>
  </si>
  <si>
    <t>80 mm2</t>
  </si>
  <si>
    <t>II</t>
  </si>
  <si>
    <t>0.720 Km</t>
  </si>
  <si>
    <t>0.080 Km(cable)</t>
  </si>
  <si>
    <t>300 mm2</t>
  </si>
  <si>
    <t>1.25 Km</t>
  </si>
  <si>
    <t>1.4 Km</t>
  </si>
  <si>
    <t>1.2 Km</t>
  </si>
  <si>
    <t>1.0 Km</t>
  </si>
  <si>
    <t>0.75 Km</t>
  </si>
  <si>
    <t>0.7 Km</t>
  </si>
  <si>
    <t>0.9 Km</t>
  </si>
  <si>
    <t>0.80 Km</t>
  </si>
  <si>
    <t>0.730 Km</t>
  </si>
  <si>
    <t>3.1 Km</t>
  </si>
  <si>
    <t>5.2 Km</t>
  </si>
  <si>
    <t>2.6 Km</t>
  </si>
  <si>
    <t>5.28 Km</t>
  </si>
  <si>
    <t>50 mm2</t>
  </si>
  <si>
    <t>0.985 Km</t>
  </si>
  <si>
    <t>IV</t>
  </si>
  <si>
    <t>0.410 Km</t>
  </si>
  <si>
    <t>1.15 Km</t>
  </si>
  <si>
    <t>Cable 0.250 Km</t>
  </si>
  <si>
    <t xml:space="preserve">1.100 Km </t>
  </si>
  <si>
    <t>1.800 Km</t>
  </si>
  <si>
    <t>95 mm2</t>
  </si>
  <si>
    <t>5.0km.</t>
  </si>
  <si>
    <t>5.5km</t>
  </si>
  <si>
    <t>80mm2</t>
  </si>
  <si>
    <t>weighted average line losses for 17.5% consumers with ind. Feeders = 4.34%</t>
  </si>
  <si>
    <t>weighted average line losses for 10 % consumers with ind. Feeders = 3.79%</t>
  </si>
  <si>
    <t>cost of additional T/F</t>
  </si>
  <si>
    <t>Total Cap. Of S/S</t>
  </si>
  <si>
    <t>No of additional T/F</t>
  </si>
  <si>
    <t>Cost of Civil works for each additional T/F</t>
  </si>
  <si>
    <t>Total cost of S/S</t>
  </si>
  <si>
    <t>Cost of S/S with single T/F</t>
  </si>
  <si>
    <t>Total cost of power T/F(including cost of line,allied equipment,land&amp;departmental charges) feeding the consumer                    ( calculated at the 2009-10 rates)                                                    (Rs. lac)</t>
  </si>
  <si>
    <t>cost of additional 66/11 T/F in lacs</t>
  </si>
  <si>
    <t>cost of additional 66/11 T/F (Rs.in lacs)</t>
  </si>
  <si>
    <t>No. of additional 66/11 T/Fs</t>
  </si>
  <si>
    <t>Total cost of 66 KV S/S</t>
  </si>
  <si>
    <t>Losses in the power T/F(@ 0.5%)     (Rs lac)                                                      b</t>
  </si>
  <si>
    <t>Total T/F capacity</t>
  </si>
  <si>
    <t>Cost with one T/F</t>
  </si>
  <si>
    <t>civil works for extra plinth (Rs. Lacs)</t>
  </si>
  <si>
    <t xml:space="preserve"> </t>
  </si>
  <si>
    <t>Consumers paying 17.5% Surcharge                                                      a          b            c</t>
  </si>
  <si>
    <t>Without cost of 66 KV line &amp; associated bays</t>
  </si>
  <si>
    <t>Appendix</t>
  </si>
  <si>
    <t xml:space="preserve">Carrying cost of the power transformer etc attributable to the consumer &amp; borne by PSPCL                  (Rs. lac)   (a)                                       </t>
  </si>
  <si>
    <t>Losses in the power T/F(@ 0.5%)     (Rs lac)                                                    (b)</t>
  </si>
  <si>
    <t xml:space="preserve">O&amp;M cost attributable to the consumer on proportionate basis   (Rs lac)     (c)            </t>
  </si>
  <si>
    <t xml:space="preserve">Consumers paying 17.5% Surcharge       </t>
  </si>
  <si>
    <t xml:space="preserve">Total of carrying cost of the power T/F etc,O&amp;M charges and losses attributable to the consumer &amp; borne by PSPCL (Rs. lac)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</si>
</sst>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50" zoomScalePageLayoutView="0" workbookViewId="0" topLeftCell="D20">
      <selection activeCell="A1" sqref="A1:G34"/>
    </sheetView>
  </sheetViews>
  <sheetFormatPr defaultColWidth="9.140625" defaultRowHeight="12.75"/>
  <cols>
    <col min="1" max="1" width="9.140625" style="4" customWidth="1"/>
    <col min="2" max="2" width="50.421875" style="4" customWidth="1"/>
    <col min="3" max="3" width="17.140625" style="4" customWidth="1"/>
    <col min="4" max="4" width="16.57421875" style="4" customWidth="1"/>
    <col min="5" max="5" width="21.140625" style="4" customWidth="1"/>
    <col min="6" max="6" width="56.421875" style="4" customWidth="1"/>
    <col min="7" max="7" width="44.00390625" style="4" customWidth="1"/>
    <col min="8" max="8" width="0.2890625" style="4" customWidth="1"/>
    <col min="9" max="9" width="12.57421875" style="4" customWidth="1"/>
    <col min="10" max="16384" width="9.140625" style="4" customWidth="1"/>
  </cols>
  <sheetData>
    <row r="1" spans="1:8" ht="20.25">
      <c r="A1" s="5"/>
      <c r="B1" s="6" t="s">
        <v>47</v>
      </c>
      <c r="C1" s="5"/>
      <c r="D1" s="5"/>
      <c r="E1" s="5"/>
      <c r="F1" s="5"/>
      <c r="G1" s="5"/>
      <c r="H1" s="7"/>
    </row>
    <row r="2" spans="1:8" ht="54">
      <c r="A2" s="3" t="s">
        <v>0</v>
      </c>
      <c r="B2" s="8" t="s">
        <v>43</v>
      </c>
      <c r="C2" s="6" t="s">
        <v>44</v>
      </c>
      <c r="D2" s="8" t="s">
        <v>2</v>
      </c>
      <c r="E2" s="8" t="s">
        <v>6</v>
      </c>
      <c r="F2" s="9" t="s">
        <v>45</v>
      </c>
      <c r="G2" s="6" t="s">
        <v>46</v>
      </c>
      <c r="H2" s="7"/>
    </row>
    <row r="3" spans="1:8" ht="20.25" hidden="1">
      <c r="A3" s="10">
        <v>1</v>
      </c>
      <c r="B3" s="5"/>
      <c r="C3" s="5"/>
      <c r="D3" s="5"/>
      <c r="E3" s="5"/>
      <c r="F3" s="5"/>
      <c r="G3" s="5"/>
      <c r="H3" s="7"/>
    </row>
    <row r="4" spans="1:8" ht="20.25" hidden="1">
      <c r="A4" s="11"/>
      <c r="B4" s="5"/>
      <c r="C4" s="5"/>
      <c r="D4" s="5"/>
      <c r="E4" s="5"/>
      <c r="F4" s="5"/>
      <c r="G4" s="5"/>
      <c r="H4" s="7"/>
    </row>
    <row r="5" spans="1:8" ht="20.25">
      <c r="A5" s="11">
        <v>1</v>
      </c>
      <c r="B5" s="12" t="s">
        <v>9</v>
      </c>
      <c r="C5" s="13">
        <v>61116</v>
      </c>
      <c r="D5" s="14">
        <v>4641</v>
      </c>
      <c r="E5" s="11">
        <v>14695050</v>
      </c>
      <c r="F5" s="13">
        <v>6.019</v>
      </c>
      <c r="G5" s="13">
        <v>0.505</v>
      </c>
      <c r="H5" s="7"/>
    </row>
    <row r="6" spans="1:8" ht="20.25">
      <c r="A6" s="11">
        <v>2</v>
      </c>
      <c r="B6" s="12" t="s">
        <v>10</v>
      </c>
      <c r="C6" s="13">
        <v>21</v>
      </c>
      <c r="D6" s="15">
        <v>4072</v>
      </c>
      <c r="E6" s="11">
        <v>7854160</v>
      </c>
      <c r="F6" s="13">
        <v>3.242</v>
      </c>
      <c r="G6" s="13">
        <v>0.298</v>
      </c>
      <c r="H6" s="7"/>
    </row>
    <row r="7" spans="1:8" ht="20.25">
      <c r="A7" s="11">
        <v>3</v>
      </c>
      <c r="B7" s="12" t="s">
        <v>11</v>
      </c>
      <c r="C7" s="13">
        <v>8</v>
      </c>
      <c r="D7" s="15">
        <v>4871</v>
      </c>
      <c r="E7" s="11">
        <v>10951860</v>
      </c>
      <c r="F7" s="13">
        <v>4.582</v>
      </c>
      <c r="G7" s="13">
        <v>0.599</v>
      </c>
      <c r="H7" s="7"/>
    </row>
    <row r="8" spans="1:8" ht="20.25">
      <c r="A8" s="11">
        <v>4</v>
      </c>
      <c r="B8" s="12" t="s">
        <v>12</v>
      </c>
      <c r="C8" s="13">
        <v>2</v>
      </c>
      <c r="D8" s="15">
        <v>4970</v>
      </c>
      <c r="E8" s="11">
        <v>14243932</v>
      </c>
      <c r="F8" s="13">
        <v>5.991</v>
      </c>
      <c r="G8" s="13">
        <v>0.814</v>
      </c>
      <c r="H8" s="7"/>
    </row>
    <row r="9" spans="1:8" ht="20.25">
      <c r="A9" s="11">
        <v>5</v>
      </c>
      <c r="B9" s="12" t="s">
        <v>13</v>
      </c>
      <c r="C9" s="13">
        <v>22</v>
      </c>
      <c r="D9" s="15">
        <v>4775</v>
      </c>
      <c r="E9" s="11">
        <v>20332168</v>
      </c>
      <c r="F9" s="13">
        <v>8.471</v>
      </c>
      <c r="G9" s="13">
        <v>0.832</v>
      </c>
      <c r="H9" s="7"/>
    </row>
    <row r="10" spans="1:8" ht="20.25">
      <c r="A10" s="11">
        <v>6</v>
      </c>
      <c r="B10" s="12" t="s">
        <v>14</v>
      </c>
      <c r="C10" s="13">
        <v>4</v>
      </c>
      <c r="D10" s="15">
        <v>4700</v>
      </c>
      <c r="E10" s="11">
        <v>12379590</v>
      </c>
      <c r="F10" s="13">
        <v>5.122</v>
      </c>
      <c r="G10" s="13">
        <v>0</v>
      </c>
      <c r="H10" s="7"/>
    </row>
    <row r="11" spans="1:8" ht="20.25">
      <c r="A11" s="11">
        <v>7</v>
      </c>
      <c r="B11" s="12" t="s">
        <v>15</v>
      </c>
      <c r="C11" s="13">
        <v>19</v>
      </c>
      <c r="D11" s="15">
        <v>4950</v>
      </c>
      <c r="E11" s="11">
        <v>14726350</v>
      </c>
      <c r="F11" s="13">
        <v>6.613</v>
      </c>
      <c r="G11" s="13">
        <v>0.764</v>
      </c>
      <c r="H11" s="7"/>
    </row>
    <row r="12" spans="1:8" ht="20.25">
      <c r="A12" s="11">
        <v>8</v>
      </c>
      <c r="B12" s="12" t="s">
        <v>16</v>
      </c>
      <c r="C12" s="13">
        <v>110</v>
      </c>
      <c r="D12" s="15">
        <v>4130</v>
      </c>
      <c r="E12" s="11">
        <v>14111205</v>
      </c>
      <c r="F12" s="13">
        <v>5.86</v>
      </c>
      <c r="G12" s="13">
        <v>0</v>
      </c>
      <c r="H12" s="7"/>
    </row>
    <row r="13" spans="1:8" ht="20.25">
      <c r="A13" s="11"/>
      <c r="B13" s="5"/>
      <c r="C13" s="13"/>
      <c r="D13" s="13"/>
      <c r="E13" s="13"/>
      <c r="F13" s="13"/>
      <c r="G13" s="13"/>
      <c r="H13" s="7"/>
    </row>
    <row r="14" spans="1:8" ht="20.25">
      <c r="A14" s="11"/>
      <c r="B14" s="6" t="s">
        <v>48</v>
      </c>
      <c r="C14" s="13"/>
      <c r="D14" s="13"/>
      <c r="E14" s="13"/>
      <c r="F14" s="13"/>
      <c r="G14" s="13"/>
      <c r="H14" s="7"/>
    </row>
    <row r="15" spans="1:8" ht="20.25">
      <c r="A15" s="11">
        <v>1</v>
      </c>
      <c r="B15" s="12" t="s">
        <v>18</v>
      </c>
      <c r="C15" s="13">
        <v>2</v>
      </c>
      <c r="D15" s="15">
        <v>2745</v>
      </c>
      <c r="E15" s="11">
        <v>3517350</v>
      </c>
      <c r="F15" s="13">
        <v>1.479</v>
      </c>
      <c r="G15" s="13">
        <v>0.147</v>
      </c>
      <c r="H15" s="7"/>
    </row>
    <row r="16" spans="1:8" ht="20.25">
      <c r="A16" s="11">
        <v>2</v>
      </c>
      <c r="B16" s="12" t="s">
        <v>19</v>
      </c>
      <c r="C16" s="13">
        <v>197</v>
      </c>
      <c r="D16" s="15">
        <v>3235</v>
      </c>
      <c r="E16" s="11">
        <v>13266492</v>
      </c>
      <c r="F16" s="13">
        <v>5.596</v>
      </c>
      <c r="G16" s="13">
        <v>0.438</v>
      </c>
      <c r="H16" s="7"/>
    </row>
    <row r="17" spans="1:8" ht="20.25">
      <c r="A17" s="11">
        <v>3</v>
      </c>
      <c r="B17" s="12" t="s">
        <v>20</v>
      </c>
      <c r="C17" s="13">
        <v>714</v>
      </c>
      <c r="D17" s="15">
        <v>3950</v>
      </c>
      <c r="E17" s="11">
        <v>11119146</v>
      </c>
      <c r="F17" s="13">
        <v>4.676</v>
      </c>
      <c r="G17" s="13">
        <v>0.467</v>
      </c>
      <c r="H17" s="7"/>
    </row>
    <row r="18" spans="1:8" ht="20.25">
      <c r="A18" s="11">
        <v>4</v>
      </c>
      <c r="B18" s="12" t="s">
        <v>21</v>
      </c>
      <c r="C18" s="13">
        <v>743</v>
      </c>
      <c r="D18" s="15">
        <v>3995</v>
      </c>
      <c r="E18" s="11">
        <v>13600260</v>
      </c>
      <c r="F18" s="13">
        <v>5.737</v>
      </c>
      <c r="G18" s="13">
        <v>0.53</v>
      </c>
      <c r="H18" s="7"/>
    </row>
    <row r="19" spans="1:8" ht="20.25">
      <c r="A19" s="11">
        <v>5</v>
      </c>
      <c r="B19" s="12" t="s">
        <v>22</v>
      </c>
      <c r="C19" s="13">
        <v>61182</v>
      </c>
      <c r="D19" s="15">
        <v>3750</v>
      </c>
      <c r="E19" s="11">
        <v>9095336</v>
      </c>
      <c r="F19" s="13">
        <v>3.373</v>
      </c>
      <c r="G19" s="13">
        <v>0.217</v>
      </c>
      <c r="H19" s="7"/>
    </row>
    <row r="20" spans="1:8" ht="20.25">
      <c r="A20" s="11">
        <v>6</v>
      </c>
      <c r="B20" s="12" t="s">
        <v>23</v>
      </c>
      <c r="C20" s="13">
        <v>61141</v>
      </c>
      <c r="D20" s="15">
        <v>3890</v>
      </c>
      <c r="E20" s="11">
        <v>10653470</v>
      </c>
      <c r="F20" s="13">
        <v>4.42</v>
      </c>
      <c r="G20" s="13">
        <v>0.2904</v>
      </c>
      <c r="H20" s="7"/>
    </row>
    <row r="21" spans="1:8" ht="20.25">
      <c r="A21" s="11">
        <v>7</v>
      </c>
      <c r="B21" s="12" t="s">
        <v>24</v>
      </c>
      <c r="C21" s="13">
        <v>11</v>
      </c>
      <c r="D21" s="15">
        <v>3784</v>
      </c>
      <c r="E21" s="11">
        <v>11705420</v>
      </c>
      <c r="F21" s="13">
        <v>4.871</v>
      </c>
      <c r="G21" s="13">
        <v>0.487</v>
      </c>
      <c r="H21" s="7"/>
    </row>
    <row r="22" spans="1:8" ht="20.25">
      <c r="A22" s="11">
        <v>8</v>
      </c>
      <c r="B22" s="12" t="s">
        <v>25</v>
      </c>
      <c r="C22" s="13">
        <v>1</v>
      </c>
      <c r="D22" s="15">
        <v>3000</v>
      </c>
      <c r="E22" s="11">
        <v>3514130</v>
      </c>
      <c r="F22" s="13">
        <v>1.468</v>
      </c>
      <c r="G22" s="13">
        <v>0.1468</v>
      </c>
      <c r="H22" s="7"/>
    </row>
    <row r="23" spans="1:8" ht="20.25">
      <c r="A23" s="11">
        <v>9</v>
      </c>
      <c r="B23" s="12" t="s">
        <v>26</v>
      </c>
      <c r="C23" s="13">
        <v>21</v>
      </c>
      <c r="D23" s="15">
        <v>4000</v>
      </c>
      <c r="E23" s="11">
        <v>27074242</v>
      </c>
      <c r="F23" s="13">
        <v>11.38</v>
      </c>
      <c r="G23" s="13">
        <v>1.138</v>
      </c>
      <c r="H23" s="7"/>
    </row>
    <row r="24" spans="1:8" ht="20.25">
      <c r="A24" s="11">
        <v>10</v>
      </c>
      <c r="B24" s="12" t="s">
        <v>27</v>
      </c>
      <c r="C24" s="13">
        <v>12</v>
      </c>
      <c r="D24" s="15">
        <v>2934</v>
      </c>
      <c r="E24" s="11">
        <v>19535850</v>
      </c>
      <c r="F24" s="13">
        <v>8.206</v>
      </c>
      <c r="G24" s="13">
        <v>0</v>
      </c>
      <c r="H24" s="7"/>
    </row>
    <row r="25" spans="1:8" ht="20.25">
      <c r="A25" s="11">
        <v>11</v>
      </c>
      <c r="B25" s="12" t="s">
        <v>28</v>
      </c>
      <c r="C25" s="13">
        <v>11</v>
      </c>
      <c r="D25" s="15">
        <v>4000</v>
      </c>
      <c r="E25" s="11">
        <v>11363730</v>
      </c>
      <c r="F25" s="13">
        <v>4.728</v>
      </c>
      <c r="G25" s="13">
        <v>0.34</v>
      </c>
      <c r="H25" s="7"/>
    </row>
    <row r="26" spans="1:8" ht="20.25">
      <c r="A26" s="11">
        <v>12</v>
      </c>
      <c r="B26" s="12" t="s">
        <v>29</v>
      </c>
      <c r="C26" s="13">
        <v>20</v>
      </c>
      <c r="D26" s="15">
        <v>2950</v>
      </c>
      <c r="E26" s="11">
        <v>1566047</v>
      </c>
      <c r="F26" s="13">
        <v>0.842</v>
      </c>
      <c r="G26" s="13">
        <v>0.042</v>
      </c>
      <c r="H26" s="7"/>
    </row>
    <row r="27" spans="1:8" ht="20.25">
      <c r="A27" s="11">
        <v>13</v>
      </c>
      <c r="B27" s="12" t="s">
        <v>30</v>
      </c>
      <c r="C27" s="13">
        <v>2</v>
      </c>
      <c r="D27" s="15">
        <v>3527</v>
      </c>
      <c r="E27" s="11">
        <v>9657560</v>
      </c>
      <c r="F27" s="13">
        <v>2.34</v>
      </c>
      <c r="G27" s="13">
        <v>0.234</v>
      </c>
      <c r="H27" s="7"/>
    </row>
    <row r="28" spans="1:8" ht="20.25">
      <c r="A28" s="11">
        <v>14</v>
      </c>
      <c r="B28" s="12" t="s">
        <v>31</v>
      </c>
      <c r="C28" s="13">
        <v>52</v>
      </c>
      <c r="D28" s="15">
        <v>3853</v>
      </c>
      <c r="E28" s="11">
        <v>13985810</v>
      </c>
      <c r="F28" s="13">
        <v>5.85</v>
      </c>
      <c r="G28" s="13">
        <v>0.406</v>
      </c>
      <c r="H28" s="7"/>
    </row>
    <row r="29" spans="1:8" ht="20.25">
      <c r="A29" s="11">
        <v>15</v>
      </c>
      <c r="B29" s="12" t="s">
        <v>32</v>
      </c>
      <c r="C29" s="13">
        <v>290</v>
      </c>
      <c r="D29" s="15">
        <v>4000</v>
      </c>
      <c r="E29" s="11">
        <v>5768200</v>
      </c>
      <c r="F29" s="13">
        <v>2.497</v>
      </c>
      <c r="G29" s="13">
        <v>0.2497</v>
      </c>
      <c r="H29" s="7"/>
    </row>
    <row r="30" spans="1:8" ht="20.25">
      <c r="A30" s="11">
        <v>16</v>
      </c>
      <c r="B30" s="12" t="s">
        <v>30</v>
      </c>
      <c r="C30" s="13">
        <v>56</v>
      </c>
      <c r="D30" s="15">
        <v>3380</v>
      </c>
      <c r="E30" s="11">
        <v>558800</v>
      </c>
      <c r="F30" s="13">
        <v>4.015</v>
      </c>
      <c r="G30" s="13">
        <v>0.0401</v>
      </c>
      <c r="H30" s="7"/>
    </row>
    <row r="31" spans="1:8" ht="20.25">
      <c r="A31" s="11">
        <v>17</v>
      </c>
      <c r="B31" s="12" t="s">
        <v>33</v>
      </c>
      <c r="C31" s="13">
        <v>151</v>
      </c>
      <c r="D31" s="15">
        <v>3390</v>
      </c>
      <c r="E31" s="11">
        <v>19049009</v>
      </c>
      <c r="F31" s="13">
        <v>7.922</v>
      </c>
      <c r="G31" s="13">
        <v>0</v>
      </c>
      <c r="H31" s="7"/>
    </row>
    <row r="32" spans="1:8" ht="20.25">
      <c r="A32" s="11">
        <v>18</v>
      </c>
      <c r="B32" s="12" t="s">
        <v>34</v>
      </c>
      <c r="C32" s="13">
        <v>134</v>
      </c>
      <c r="D32" s="15">
        <v>4000</v>
      </c>
      <c r="E32" s="11">
        <v>21995935</v>
      </c>
      <c r="F32" s="13">
        <v>9.18</v>
      </c>
      <c r="G32" s="13">
        <v>0</v>
      </c>
      <c r="H32" s="7"/>
    </row>
    <row r="33" spans="1:8" ht="20.25">
      <c r="A33" s="11">
        <v>19</v>
      </c>
      <c r="B33" s="3" t="s">
        <v>35</v>
      </c>
      <c r="C33" s="13">
        <v>3</v>
      </c>
      <c r="D33" s="11">
        <v>3000</v>
      </c>
      <c r="E33" s="11">
        <v>10941610</v>
      </c>
      <c r="F33" s="13">
        <v>4.617</v>
      </c>
      <c r="G33" s="13">
        <v>0.461</v>
      </c>
      <c r="H33" s="7"/>
    </row>
    <row r="34" spans="1:8" ht="20.25">
      <c r="A34" s="11">
        <v>20</v>
      </c>
      <c r="B34" s="3" t="s">
        <v>36</v>
      </c>
      <c r="C34" s="13">
        <v>4</v>
      </c>
      <c r="D34" s="11">
        <v>3999</v>
      </c>
      <c r="E34" s="11">
        <v>22854200</v>
      </c>
      <c r="F34" s="13">
        <v>9.558</v>
      </c>
      <c r="G34" s="13">
        <v>0.961</v>
      </c>
      <c r="H34" s="7"/>
    </row>
  </sheetData>
  <sheetProtection/>
  <printOptions/>
  <pageMargins left="0.75" right="0.75" top="1" bottom="1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9">
      <selection activeCell="B29" sqref="B29"/>
    </sheetView>
  </sheetViews>
  <sheetFormatPr defaultColWidth="9.140625" defaultRowHeight="12.75"/>
  <cols>
    <col min="1" max="1" width="5.421875" style="0" customWidth="1"/>
    <col min="2" max="2" width="37.140625" style="0" customWidth="1"/>
    <col min="4" max="4" width="14.00390625" style="0" customWidth="1"/>
    <col min="5" max="5" width="13.140625" style="0" customWidth="1"/>
    <col min="6" max="6" width="15.57421875" style="0" customWidth="1"/>
  </cols>
  <sheetData>
    <row r="1" s="1" customFormat="1" ht="12.75">
      <c r="B1" s="1" t="s">
        <v>49</v>
      </c>
    </row>
    <row r="2" spans="1:13" s="24" customFormat="1" ht="76.5">
      <c r="A2" s="24" t="s">
        <v>50</v>
      </c>
      <c r="B2" s="24" t="s">
        <v>43</v>
      </c>
      <c r="C2" s="24" t="s">
        <v>44</v>
      </c>
      <c r="D2" s="24" t="s">
        <v>51</v>
      </c>
      <c r="E2" s="24" t="s">
        <v>52</v>
      </c>
      <c r="F2" s="24" t="s">
        <v>53</v>
      </c>
      <c r="G2" s="24" t="s">
        <v>54</v>
      </c>
      <c r="H2" s="24" t="s">
        <v>94</v>
      </c>
      <c r="I2" s="24" t="s">
        <v>95</v>
      </c>
      <c r="J2" s="24" t="s">
        <v>97</v>
      </c>
      <c r="K2" s="24" t="s">
        <v>96</v>
      </c>
      <c r="L2" s="24" t="s">
        <v>99</v>
      </c>
      <c r="M2" s="24" t="s">
        <v>98</v>
      </c>
    </row>
    <row r="3" spans="1:13" s="1" customFormat="1" ht="12.75">
      <c r="A3" s="1">
        <v>1</v>
      </c>
      <c r="B3" s="1" t="s">
        <v>9</v>
      </c>
      <c r="C3" s="16">
        <v>61116</v>
      </c>
      <c r="D3" s="16" t="s">
        <v>55</v>
      </c>
      <c r="E3" s="16" t="s">
        <v>56</v>
      </c>
      <c r="F3" s="16" t="s">
        <v>57</v>
      </c>
      <c r="G3" s="16">
        <v>1.15</v>
      </c>
      <c r="H3" s="1">
        <v>290.39</v>
      </c>
      <c r="I3" s="17">
        <v>60</v>
      </c>
      <c r="J3" s="1">
        <v>5</v>
      </c>
      <c r="K3" s="18">
        <v>2</v>
      </c>
      <c r="L3" s="2">
        <v>433</v>
      </c>
      <c r="M3" s="19">
        <f>L3+H3*K3+J3*K3</f>
        <v>1023.78</v>
      </c>
    </row>
    <row r="4" spans="1:13" s="1" customFormat="1" ht="12.75">
      <c r="A4" s="1">
        <v>2</v>
      </c>
      <c r="B4" s="1" t="s">
        <v>10</v>
      </c>
      <c r="C4" s="16">
        <v>21</v>
      </c>
      <c r="D4" s="16" t="s">
        <v>58</v>
      </c>
      <c r="E4" s="16" t="s">
        <v>56</v>
      </c>
      <c r="F4" s="16" t="s">
        <v>57</v>
      </c>
      <c r="G4" s="16">
        <v>5.88</v>
      </c>
      <c r="H4" s="1">
        <v>290.39</v>
      </c>
      <c r="I4" s="17">
        <v>32.5</v>
      </c>
      <c r="J4" s="1">
        <v>5</v>
      </c>
      <c r="K4" s="18">
        <v>1</v>
      </c>
      <c r="L4" s="2">
        <v>401</v>
      </c>
      <c r="M4" s="19">
        <f aca="true" t="shared" si="0" ref="M4:M10">L4+H4*K4+J4*K4</f>
        <v>696.39</v>
      </c>
    </row>
    <row r="5" spans="1:13" s="1" customFormat="1" ht="12.75">
      <c r="A5" s="1">
        <v>3</v>
      </c>
      <c r="B5" s="1" t="s">
        <v>11</v>
      </c>
      <c r="C5" s="16">
        <v>8</v>
      </c>
      <c r="D5" s="16" t="s">
        <v>59</v>
      </c>
      <c r="E5" s="16" t="s">
        <v>60</v>
      </c>
      <c r="F5" s="16" t="s">
        <v>57</v>
      </c>
      <c r="G5" s="16">
        <v>4.38</v>
      </c>
      <c r="H5" s="1">
        <v>290.39</v>
      </c>
      <c r="I5" s="17">
        <v>60</v>
      </c>
      <c r="J5" s="1">
        <v>5</v>
      </c>
      <c r="K5" s="18">
        <v>2</v>
      </c>
      <c r="L5" s="2">
        <v>433</v>
      </c>
      <c r="M5" s="19">
        <f t="shared" si="0"/>
        <v>1023.78</v>
      </c>
    </row>
    <row r="6" spans="1:13" s="1" customFormat="1" ht="12.75">
      <c r="A6" s="1">
        <v>4</v>
      </c>
      <c r="B6" s="1" t="s">
        <v>12</v>
      </c>
      <c r="C6" s="16">
        <v>2</v>
      </c>
      <c r="D6" s="16" t="s">
        <v>61</v>
      </c>
      <c r="E6" s="16" t="s">
        <v>62</v>
      </c>
      <c r="F6" s="16" t="s">
        <v>57</v>
      </c>
      <c r="G6" s="16">
        <v>4.36</v>
      </c>
      <c r="H6" s="1">
        <v>290.39</v>
      </c>
      <c r="I6" s="17">
        <v>60</v>
      </c>
      <c r="J6" s="1">
        <v>5</v>
      </c>
      <c r="K6" s="18">
        <v>2</v>
      </c>
      <c r="L6" s="2">
        <v>433</v>
      </c>
      <c r="M6" s="19">
        <f t="shared" si="0"/>
        <v>1023.78</v>
      </c>
    </row>
    <row r="7" spans="1:13" s="1" customFormat="1" ht="12.75">
      <c r="A7" s="1">
        <v>5</v>
      </c>
      <c r="B7" s="1" t="s">
        <v>13</v>
      </c>
      <c r="C7" s="16">
        <v>22</v>
      </c>
      <c r="D7" s="16" t="s">
        <v>59</v>
      </c>
      <c r="E7" s="16" t="s">
        <v>56</v>
      </c>
      <c r="F7" s="16" t="s">
        <v>57</v>
      </c>
      <c r="G7" s="16">
        <v>3.24</v>
      </c>
      <c r="H7" s="1">
        <v>290.39</v>
      </c>
      <c r="I7" s="17">
        <v>32.5</v>
      </c>
      <c r="J7" s="1">
        <v>5</v>
      </c>
      <c r="K7" s="18">
        <v>1</v>
      </c>
      <c r="L7" s="2">
        <v>433</v>
      </c>
      <c r="M7" s="19">
        <f t="shared" si="0"/>
        <v>728.39</v>
      </c>
    </row>
    <row r="8" spans="1:13" s="1" customFormat="1" ht="12.75">
      <c r="A8" s="1">
        <v>6</v>
      </c>
      <c r="B8" s="1" t="s">
        <v>14</v>
      </c>
      <c r="C8" s="16">
        <v>4</v>
      </c>
      <c r="D8" s="16" t="s">
        <v>64</v>
      </c>
      <c r="E8" s="16" t="s">
        <v>60</v>
      </c>
      <c r="F8" s="16" t="s">
        <v>63</v>
      </c>
      <c r="G8" s="16">
        <v>1.3</v>
      </c>
      <c r="H8" s="1">
        <v>290.39</v>
      </c>
      <c r="I8" s="17">
        <v>80</v>
      </c>
      <c r="J8" s="1">
        <v>5</v>
      </c>
      <c r="K8" s="18">
        <v>3</v>
      </c>
      <c r="L8" s="2">
        <v>433</v>
      </c>
      <c r="M8" s="19">
        <f t="shared" si="0"/>
        <v>1319.17</v>
      </c>
    </row>
    <row r="9" spans="1:13" s="1" customFormat="1" ht="12.75">
      <c r="A9" s="1">
        <v>7</v>
      </c>
      <c r="B9" s="1" t="s">
        <v>15</v>
      </c>
      <c r="C9" s="16">
        <v>19</v>
      </c>
      <c r="D9" s="16" t="s">
        <v>65</v>
      </c>
      <c r="E9" s="16" t="s">
        <v>66</v>
      </c>
      <c r="F9" s="16" t="s">
        <v>57</v>
      </c>
      <c r="G9" s="16">
        <v>1.3</v>
      </c>
      <c r="H9" s="1">
        <v>290.39</v>
      </c>
      <c r="I9" s="17">
        <v>60</v>
      </c>
      <c r="J9" s="1">
        <v>5</v>
      </c>
      <c r="K9" s="18">
        <v>2</v>
      </c>
      <c r="L9" s="2">
        <v>433</v>
      </c>
      <c r="M9" s="19">
        <f t="shared" si="0"/>
        <v>1023.78</v>
      </c>
    </row>
    <row r="10" spans="1:13" s="1" customFormat="1" ht="12.75">
      <c r="A10" s="1">
        <v>8</v>
      </c>
      <c r="B10" s="1" t="s">
        <v>16</v>
      </c>
      <c r="C10" s="16">
        <v>110</v>
      </c>
      <c r="D10" s="16" t="s">
        <v>67</v>
      </c>
      <c r="E10" s="16" t="s">
        <v>62</v>
      </c>
      <c r="F10" s="16" t="s">
        <v>57</v>
      </c>
      <c r="H10" s="1">
        <v>290.39</v>
      </c>
      <c r="I10" s="17">
        <v>40</v>
      </c>
      <c r="J10" s="1">
        <v>5</v>
      </c>
      <c r="K10" s="18">
        <v>1</v>
      </c>
      <c r="L10" s="2">
        <v>433</v>
      </c>
      <c r="M10" s="19">
        <f t="shared" si="0"/>
        <v>728.39</v>
      </c>
    </row>
    <row r="11" spans="3:12" s="1" customFormat="1" ht="12.75">
      <c r="C11" s="16"/>
      <c r="D11" s="16"/>
      <c r="E11" s="16"/>
      <c r="I11" s="2"/>
      <c r="K11" s="2"/>
      <c r="L11" s="2"/>
    </row>
    <row r="12" spans="2:12" s="1" customFormat="1" ht="12.75">
      <c r="B12" s="1" t="s">
        <v>48</v>
      </c>
      <c r="C12" s="16"/>
      <c r="D12" s="16"/>
      <c r="I12" s="2"/>
      <c r="K12" s="2"/>
      <c r="L12" s="2"/>
    </row>
    <row r="13" spans="1:13" s="1" customFormat="1" ht="12.75">
      <c r="A13" s="1">
        <v>1</v>
      </c>
      <c r="B13" s="1" t="s">
        <v>18</v>
      </c>
      <c r="C13" s="16">
        <v>2</v>
      </c>
      <c r="D13" s="16" t="s">
        <v>68</v>
      </c>
      <c r="E13" s="16" t="s">
        <v>60</v>
      </c>
      <c r="F13" s="16" t="s">
        <v>63</v>
      </c>
      <c r="G13" s="16">
        <v>11.5</v>
      </c>
      <c r="H13" s="1">
        <v>290.39</v>
      </c>
      <c r="I13" s="17">
        <v>40</v>
      </c>
      <c r="J13" s="1">
        <v>5</v>
      </c>
      <c r="K13" s="18">
        <v>1</v>
      </c>
      <c r="L13" s="2">
        <v>433</v>
      </c>
      <c r="M13" s="19">
        <f>L13+H13*K13+J13*K13</f>
        <v>728.39</v>
      </c>
    </row>
    <row r="14" spans="1:13" s="1" customFormat="1" ht="12.75">
      <c r="A14" s="1">
        <v>2</v>
      </c>
      <c r="B14" s="1" t="s">
        <v>19</v>
      </c>
      <c r="C14" s="16">
        <v>197</v>
      </c>
      <c r="D14" s="16" t="s">
        <v>69</v>
      </c>
      <c r="E14" s="16" t="s">
        <v>60</v>
      </c>
      <c r="F14" s="16" t="s">
        <v>63</v>
      </c>
      <c r="G14" s="16">
        <v>10.76</v>
      </c>
      <c r="H14" s="1">
        <v>290.39</v>
      </c>
      <c r="I14" s="17">
        <v>60</v>
      </c>
      <c r="J14" s="1">
        <v>5</v>
      </c>
      <c r="K14" s="18">
        <v>1</v>
      </c>
      <c r="L14" s="2">
        <v>433</v>
      </c>
      <c r="M14" s="19">
        <f aca="true" t="shared" si="1" ref="M14:M32">L14+H14*K14+J14*K14</f>
        <v>728.39</v>
      </c>
    </row>
    <row r="15" spans="1:13" s="1" customFormat="1" ht="12.75">
      <c r="A15" s="1">
        <v>3</v>
      </c>
      <c r="B15" s="1" t="s">
        <v>20</v>
      </c>
      <c r="C15" s="16">
        <v>714</v>
      </c>
      <c r="D15" s="16" t="s">
        <v>70</v>
      </c>
      <c r="E15" s="16" t="s">
        <v>60</v>
      </c>
      <c r="F15" s="16" t="s">
        <v>57</v>
      </c>
      <c r="G15" s="16">
        <v>1.62</v>
      </c>
      <c r="H15" s="1">
        <v>290.39</v>
      </c>
      <c r="I15" s="17">
        <v>60</v>
      </c>
      <c r="J15" s="1">
        <v>5</v>
      </c>
      <c r="K15" s="18">
        <v>1</v>
      </c>
      <c r="L15" s="2">
        <v>433</v>
      </c>
      <c r="M15" s="19">
        <f t="shared" si="1"/>
        <v>728.39</v>
      </c>
    </row>
    <row r="16" spans="1:13" s="1" customFormat="1" ht="12.75">
      <c r="A16" s="1">
        <v>4</v>
      </c>
      <c r="B16" s="1" t="s">
        <v>21</v>
      </c>
      <c r="C16" s="16">
        <v>743</v>
      </c>
      <c r="D16" s="16" t="s">
        <v>71</v>
      </c>
      <c r="E16" s="16" t="s">
        <v>56</v>
      </c>
      <c r="F16" s="16" t="s">
        <v>63</v>
      </c>
      <c r="G16" s="16">
        <v>10.54</v>
      </c>
      <c r="H16" s="1">
        <v>290.39</v>
      </c>
      <c r="I16" s="17">
        <v>40</v>
      </c>
      <c r="J16" s="1">
        <v>5</v>
      </c>
      <c r="K16" s="18">
        <v>1</v>
      </c>
      <c r="L16" s="2">
        <v>433</v>
      </c>
      <c r="M16" s="19">
        <f t="shared" si="1"/>
        <v>728.39</v>
      </c>
    </row>
    <row r="17" spans="1:13" s="1" customFormat="1" ht="12.75">
      <c r="A17" s="1">
        <v>5</v>
      </c>
      <c r="B17" s="1" t="s">
        <v>22</v>
      </c>
      <c r="C17" s="16">
        <v>61182</v>
      </c>
      <c r="D17" s="16" t="s">
        <v>72</v>
      </c>
      <c r="E17" s="16" t="s">
        <v>60</v>
      </c>
      <c r="F17" s="16" t="s">
        <v>63</v>
      </c>
      <c r="G17" s="16">
        <v>1.98</v>
      </c>
      <c r="H17" s="1">
        <v>290.39</v>
      </c>
      <c r="I17" s="17">
        <v>80</v>
      </c>
      <c r="J17" s="1">
        <v>5</v>
      </c>
      <c r="K17" s="18">
        <v>3</v>
      </c>
      <c r="L17" s="2">
        <v>433</v>
      </c>
      <c r="M17" s="19">
        <f t="shared" si="1"/>
        <v>1319.17</v>
      </c>
    </row>
    <row r="18" spans="1:13" s="1" customFormat="1" ht="12.75">
      <c r="A18" s="1">
        <v>6</v>
      </c>
      <c r="B18" s="1" t="s">
        <v>23</v>
      </c>
      <c r="C18" s="16">
        <v>61141</v>
      </c>
      <c r="D18" s="16" t="s">
        <v>73</v>
      </c>
      <c r="E18" s="16" t="s">
        <v>60</v>
      </c>
      <c r="F18" s="16" t="s">
        <v>63</v>
      </c>
      <c r="G18" s="16">
        <v>2.8</v>
      </c>
      <c r="H18" s="1">
        <v>290.39</v>
      </c>
      <c r="I18" s="17">
        <v>80</v>
      </c>
      <c r="J18" s="1">
        <v>5</v>
      </c>
      <c r="K18" s="18">
        <v>3</v>
      </c>
      <c r="L18" s="2">
        <v>433</v>
      </c>
      <c r="M18" s="19">
        <f t="shared" si="1"/>
        <v>1319.17</v>
      </c>
    </row>
    <row r="19" spans="1:13" s="1" customFormat="1" ht="12.75">
      <c r="A19" s="1">
        <v>7</v>
      </c>
      <c r="B19" s="1" t="s">
        <v>24</v>
      </c>
      <c r="C19" s="16">
        <v>11</v>
      </c>
      <c r="D19" s="16" t="s">
        <v>74</v>
      </c>
      <c r="E19" s="16" t="s">
        <v>62</v>
      </c>
      <c r="F19" s="16" t="s">
        <v>57</v>
      </c>
      <c r="G19" s="16">
        <v>4.12</v>
      </c>
      <c r="H19" s="1">
        <v>290.39</v>
      </c>
      <c r="I19" s="17">
        <v>40</v>
      </c>
      <c r="J19" s="1">
        <v>5</v>
      </c>
      <c r="K19" s="18">
        <v>1</v>
      </c>
      <c r="L19" s="2">
        <v>433</v>
      </c>
      <c r="M19" s="19">
        <f t="shared" si="1"/>
        <v>728.39</v>
      </c>
    </row>
    <row r="20" spans="1:13" s="1" customFormat="1" ht="12.75">
      <c r="A20" s="1">
        <v>8</v>
      </c>
      <c r="B20" s="1" t="s">
        <v>25</v>
      </c>
      <c r="C20" s="16">
        <v>1</v>
      </c>
      <c r="D20" s="16" t="s">
        <v>75</v>
      </c>
      <c r="E20" s="16" t="s">
        <v>62</v>
      </c>
      <c r="F20" s="16" t="s">
        <v>63</v>
      </c>
      <c r="G20" s="16">
        <v>6.47</v>
      </c>
      <c r="H20" s="1">
        <v>290.39</v>
      </c>
      <c r="I20" s="17">
        <v>40</v>
      </c>
      <c r="J20" s="1">
        <v>5</v>
      </c>
      <c r="K20" s="18">
        <v>1</v>
      </c>
      <c r="L20" s="2">
        <v>433</v>
      </c>
      <c r="M20" s="19">
        <f t="shared" si="1"/>
        <v>728.39</v>
      </c>
    </row>
    <row r="21" spans="1:13" s="1" customFormat="1" ht="12.75">
      <c r="A21" s="1">
        <v>9</v>
      </c>
      <c r="B21" s="1" t="s">
        <v>26</v>
      </c>
      <c r="C21" s="16">
        <v>21</v>
      </c>
      <c r="D21" s="16" t="s">
        <v>76</v>
      </c>
      <c r="E21" s="16" t="s">
        <v>60</v>
      </c>
      <c r="F21" s="16" t="s">
        <v>57</v>
      </c>
      <c r="G21" s="16">
        <v>4.82</v>
      </c>
      <c r="H21" s="1">
        <v>290.39</v>
      </c>
      <c r="I21" s="17">
        <v>32.5</v>
      </c>
      <c r="J21" s="1">
        <v>5</v>
      </c>
      <c r="K21" s="18">
        <v>1</v>
      </c>
      <c r="L21" s="2">
        <v>433</v>
      </c>
      <c r="M21" s="19">
        <f t="shared" si="1"/>
        <v>728.39</v>
      </c>
    </row>
    <row r="22" spans="1:13" s="1" customFormat="1" ht="12.75">
      <c r="A22" s="1">
        <v>10</v>
      </c>
      <c r="B22" s="1" t="s">
        <v>27</v>
      </c>
      <c r="C22" s="16">
        <v>12</v>
      </c>
      <c r="D22" s="16" t="s">
        <v>77</v>
      </c>
      <c r="E22" s="16" t="s">
        <v>60</v>
      </c>
      <c r="F22" s="16" t="s">
        <v>57</v>
      </c>
      <c r="G22" s="16">
        <v>2.7</v>
      </c>
      <c r="H22" s="1">
        <v>290.39</v>
      </c>
      <c r="I22" s="17">
        <v>32.5</v>
      </c>
      <c r="J22" s="1">
        <v>5</v>
      </c>
      <c r="K22" s="18">
        <v>1</v>
      </c>
      <c r="L22" s="2">
        <v>433</v>
      </c>
      <c r="M22" s="19">
        <f t="shared" si="1"/>
        <v>728.39</v>
      </c>
    </row>
    <row r="23" spans="1:13" s="1" customFormat="1" ht="12.75">
      <c r="A23" s="1">
        <v>11</v>
      </c>
      <c r="B23" s="1" t="s">
        <v>28</v>
      </c>
      <c r="C23" s="16">
        <v>11</v>
      </c>
      <c r="D23" s="16" t="s">
        <v>78</v>
      </c>
      <c r="E23" s="16" t="s">
        <v>62</v>
      </c>
      <c r="F23" s="16" t="s">
        <v>57</v>
      </c>
      <c r="G23" s="16">
        <v>1.01</v>
      </c>
      <c r="H23" s="1">
        <v>290.39</v>
      </c>
      <c r="I23" s="17">
        <v>40</v>
      </c>
      <c r="J23" s="1">
        <v>5</v>
      </c>
      <c r="K23" s="18">
        <v>1</v>
      </c>
      <c r="L23" s="2">
        <v>433</v>
      </c>
      <c r="M23" s="19">
        <f t="shared" si="1"/>
        <v>728.39</v>
      </c>
    </row>
    <row r="24" spans="1:13" s="1" customFormat="1" ht="12.75">
      <c r="A24" s="1">
        <v>12</v>
      </c>
      <c r="B24" s="1" t="s">
        <v>29</v>
      </c>
      <c r="C24" s="16">
        <v>20</v>
      </c>
      <c r="D24" s="16" t="s">
        <v>79</v>
      </c>
      <c r="E24" s="16" t="s">
        <v>80</v>
      </c>
      <c r="F24" s="16" t="s">
        <v>57</v>
      </c>
      <c r="G24" s="16">
        <v>2.77</v>
      </c>
      <c r="H24" s="1">
        <v>290.39</v>
      </c>
      <c r="I24" s="17">
        <v>40</v>
      </c>
      <c r="J24" s="1">
        <v>5</v>
      </c>
      <c r="K24" s="18">
        <v>1</v>
      </c>
      <c r="L24" s="2">
        <v>433</v>
      </c>
      <c r="M24" s="19">
        <f t="shared" si="1"/>
        <v>728.39</v>
      </c>
    </row>
    <row r="25" spans="1:13" s="1" customFormat="1" ht="12.75">
      <c r="A25" s="1">
        <v>13</v>
      </c>
      <c r="B25" s="1" t="s">
        <v>30</v>
      </c>
      <c r="C25" s="16">
        <v>2</v>
      </c>
      <c r="D25" s="16" t="s">
        <v>81</v>
      </c>
      <c r="E25" s="16" t="s">
        <v>60</v>
      </c>
      <c r="F25" s="16" t="s">
        <v>82</v>
      </c>
      <c r="G25" s="16">
        <v>1.3</v>
      </c>
      <c r="H25" s="1">
        <v>290.39</v>
      </c>
      <c r="I25" s="17">
        <v>80</v>
      </c>
      <c r="J25" s="1">
        <v>5</v>
      </c>
      <c r="K25" s="18">
        <v>3</v>
      </c>
      <c r="L25" s="2">
        <v>433</v>
      </c>
      <c r="M25" s="19">
        <f t="shared" si="1"/>
        <v>1319.17</v>
      </c>
    </row>
    <row r="26" spans="1:13" s="1" customFormat="1" ht="12.75">
      <c r="A26" s="1">
        <v>14</v>
      </c>
      <c r="B26" s="1" t="s">
        <v>31</v>
      </c>
      <c r="C26" s="16">
        <v>52</v>
      </c>
      <c r="D26" s="16" t="s">
        <v>83</v>
      </c>
      <c r="E26" s="16" t="s">
        <v>60</v>
      </c>
      <c r="F26" s="16" t="s">
        <v>57</v>
      </c>
      <c r="G26" s="16">
        <v>1.3</v>
      </c>
      <c r="H26" s="1">
        <v>290.39</v>
      </c>
      <c r="I26" s="17">
        <v>80</v>
      </c>
      <c r="J26" s="1">
        <v>5</v>
      </c>
      <c r="K26" s="18">
        <v>3</v>
      </c>
      <c r="L26" s="2">
        <v>433</v>
      </c>
      <c r="M26" s="19">
        <f t="shared" si="1"/>
        <v>1319.17</v>
      </c>
    </row>
    <row r="27" spans="1:13" s="1" customFormat="1" ht="12.75">
      <c r="A27" s="1">
        <v>15</v>
      </c>
      <c r="B27" s="1" t="s">
        <v>32</v>
      </c>
      <c r="C27" s="16">
        <v>290</v>
      </c>
      <c r="D27" s="16" t="s">
        <v>84</v>
      </c>
      <c r="E27" s="16" t="s">
        <v>60</v>
      </c>
      <c r="F27" s="16" t="s">
        <v>82</v>
      </c>
      <c r="G27" s="16">
        <v>1.3</v>
      </c>
      <c r="H27" s="1">
        <v>290.39</v>
      </c>
      <c r="I27" s="17">
        <v>80</v>
      </c>
      <c r="J27" s="1">
        <v>5</v>
      </c>
      <c r="K27" s="18">
        <v>3</v>
      </c>
      <c r="L27" s="2">
        <v>433</v>
      </c>
      <c r="M27" s="19">
        <f t="shared" si="1"/>
        <v>1319.17</v>
      </c>
    </row>
    <row r="28" spans="1:13" s="1" customFormat="1" ht="12.75">
      <c r="A28" s="1">
        <v>16</v>
      </c>
      <c r="B28" s="1" t="s">
        <v>30</v>
      </c>
      <c r="C28" s="16">
        <v>56</v>
      </c>
      <c r="D28" s="16" t="s">
        <v>85</v>
      </c>
      <c r="E28" s="16" t="s">
        <v>66</v>
      </c>
      <c r="F28" s="16" t="s">
        <v>82</v>
      </c>
      <c r="G28" s="16">
        <v>1.3</v>
      </c>
      <c r="H28" s="1">
        <v>290.39</v>
      </c>
      <c r="I28" s="17">
        <v>80</v>
      </c>
      <c r="J28" s="1">
        <v>5</v>
      </c>
      <c r="K28" s="18">
        <v>3</v>
      </c>
      <c r="L28" s="2">
        <v>433</v>
      </c>
      <c r="M28" s="19">
        <f t="shared" si="1"/>
        <v>1319.17</v>
      </c>
    </row>
    <row r="29" spans="1:13" s="1" customFormat="1" ht="12.75">
      <c r="A29" s="1">
        <v>17</v>
      </c>
      <c r="B29" s="1" t="s">
        <v>33</v>
      </c>
      <c r="C29" s="16">
        <v>151</v>
      </c>
      <c r="D29" s="16" t="s">
        <v>86</v>
      </c>
      <c r="E29" s="16" t="s">
        <v>60</v>
      </c>
      <c r="F29" s="16" t="s">
        <v>82</v>
      </c>
      <c r="G29" s="16">
        <v>1.3</v>
      </c>
      <c r="H29" s="1">
        <v>290.39</v>
      </c>
      <c r="I29" s="17">
        <v>80</v>
      </c>
      <c r="J29" s="1">
        <v>5</v>
      </c>
      <c r="K29" s="18">
        <v>3</v>
      </c>
      <c r="L29" s="2">
        <v>433</v>
      </c>
      <c r="M29" s="19">
        <f t="shared" si="1"/>
        <v>1319.17</v>
      </c>
    </row>
    <row r="30" spans="1:13" s="1" customFormat="1" ht="12.75">
      <c r="A30" s="1">
        <v>18</v>
      </c>
      <c r="B30" s="1" t="s">
        <v>34</v>
      </c>
      <c r="C30" s="16">
        <v>134</v>
      </c>
      <c r="D30" s="16" t="s">
        <v>87</v>
      </c>
      <c r="E30" s="16" t="s">
        <v>88</v>
      </c>
      <c r="F30" s="16" t="s">
        <v>82</v>
      </c>
      <c r="G30" s="16">
        <v>1.3</v>
      </c>
      <c r="H30" s="1">
        <v>290.39</v>
      </c>
      <c r="I30" s="17">
        <v>80</v>
      </c>
      <c r="J30" s="1">
        <v>5</v>
      </c>
      <c r="K30" s="18">
        <v>3</v>
      </c>
      <c r="L30" s="2">
        <v>433</v>
      </c>
      <c r="M30" s="19">
        <f t="shared" si="1"/>
        <v>1319.17</v>
      </c>
    </row>
    <row r="31" spans="1:13" s="1" customFormat="1" ht="12.75">
      <c r="A31" s="1">
        <v>19</v>
      </c>
      <c r="B31" s="1" t="s">
        <v>35</v>
      </c>
      <c r="C31" s="16">
        <v>3</v>
      </c>
      <c r="D31" s="16" t="s">
        <v>89</v>
      </c>
      <c r="E31" s="16" t="s">
        <v>91</v>
      </c>
      <c r="F31" s="16" t="s">
        <v>57</v>
      </c>
      <c r="G31" s="16">
        <v>6.39</v>
      </c>
      <c r="H31" s="1">
        <v>260.19</v>
      </c>
      <c r="I31" s="18">
        <v>25</v>
      </c>
      <c r="J31" s="1">
        <v>5</v>
      </c>
      <c r="K31" s="18">
        <v>1</v>
      </c>
      <c r="L31" s="2">
        <v>401</v>
      </c>
      <c r="M31" s="19">
        <f t="shared" si="1"/>
        <v>666.19</v>
      </c>
    </row>
    <row r="32" spans="1:13" s="1" customFormat="1" ht="12.75">
      <c r="A32" s="1">
        <v>20</v>
      </c>
      <c r="B32" s="1" t="s">
        <v>36</v>
      </c>
      <c r="C32" s="16">
        <v>4</v>
      </c>
      <c r="D32" s="16" t="s">
        <v>90</v>
      </c>
      <c r="E32" s="16" t="s">
        <v>56</v>
      </c>
      <c r="F32" s="16" t="s">
        <v>57</v>
      </c>
      <c r="G32" s="16">
        <v>7.61</v>
      </c>
      <c r="H32" s="1">
        <v>260.19</v>
      </c>
      <c r="I32" s="18">
        <v>25</v>
      </c>
      <c r="J32" s="1">
        <v>5</v>
      </c>
      <c r="K32" s="18">
        <v>1</v>
      </c>
      <c r="L32" s="2">
        <v>401</v>
      </c>
      <c r="M32" s="19">
        <f t="shared" si="1"/>
        <v>666.19</v>
      </c>
    </row>
    <row r="33" s="1" customFormat="1" ht="12.75"/>
    <row r="34" spans="3:10" s="1" customFormat="1" ht="12.75">
      <c r="C34" s="61" t="s">
        <v>92</v>
      </c>
      <c r="D34" s="61"/>
      <c r="E34" s="61"/>
      <c r="F34" s="61"/>
      <c r="G34" s="61"/>
      <c r="H34" s="61"/>
      <c r="I34" s="61"/>
      <c r="J34" s="61"/>
    </row>
    <row r="35" spans="3:10" s="1" customFormat="1" ht="12.75">
      <c r="C35" s="61"/>
      <c r="D35" s="61"/>
      <c r="E35" s="61"/>
      <c r="F35" s="61"/>
      <c r="G35" s="61"/>
      <c r="H35" s="61"/>
      <c r="I35" s="61"/>
      <c r="J35" s="61"/>
    </row>
    <row r="36" spans="3:10" s="1" customFormat="1" ht="12.75">
      <c r="C36" s="61"/>
      <c r="D36" s="61"/>
      <c r="E36" s="61"/>
      <c r="F36" s="61"/>
      <c r="G36" s="61"/>
      <c r="H36" s="61"/>
      <c r="I36" s="61"/>
      <c r="J36" s="61"/>
    </row>
    <row r="37" spans="3:10" s="1" customFormat="1" ht="12.75">
      <c r="C37" s="61" t="s">
        <v>93</v>
      </c>
      <c r="D37" s="61"/>
      <c r="E37" s="61"/>
      <c r="F37" s="61"/>
      <c r="G37" s="61"/>
      <c r="H37" s="61"/>
      <c r="I37" s="61"/>
      <c r="J37" s="61"/>
    </row>
    <row r="38" spans="3:10" s="1" customFormat="1" ht="12.75">
      <c r="C38" s="61"/>
      <c r="D38" s="61"/>
      <c r="E38" s="61"/>
      <c r="F38" s="61"/>
      <c r="G38" s="61"/>
      <c r="H38" s="61"/>
      <c r="I38" s="61"/>
      <c r="J38" s="61"/>
    </row>
    <row r="39" spans="3:10" s="1" customFormat="1" ht="12.75">
      <c r="C39" s="61"/>
      <c r="D39" s="61"/>
      <c r="E39" s="61"/>
      <c r="F39" s="61"/>
      <c r="G39" s="61"/>
      <c r="H39" s="61"/>
      <c r="I39" s="61"/>
      <c r="J39" s="61"/>
    </row>
    <row r="40" s="1" customFormat="1" ht="12.75"/>
    <row r="41" s="1" customFormat="1" ht="12.75"/>
    <row r="42" s="1" customFormat="1" ht="12.75"/>
    <row r="43" s="1" customFormat="1" ht="12.75"/>
  </sheetData>
  <sheetProtection/>
  <mergeCells count="2">
    <mergeCell ref="C34:J36"/>
    <mergeCell ref="C37:J39"/>
  </mergeCells>
  <printOptions/>
  <pageMargins left="0.75" right="0.75" top="1" bottom="1" header="0.5" footer="0.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60" zoomScalePageLayoutView="0" workbookViewId="0" topLeftCell="A7">
      <selection activeCell="E2" sqref="E2"/>
    </sheetView>
  </sheetViews>
  <sheetFormatPr defaultColWidth="9.140625" defaultRowHeight="12.75"/>
  <cols>
    <col min="2" max="2" width="24.7109375" style="0" customWidth="1"/>
    <col min="3" max="3" width="12.421875" style="0" customWidth="1"/>
    <col min="4" max="4" width="12.00390625" style="0" customWidth="1"/>
    <col min="5" max="5" width="16.7109375" style="0" customWidth="1"/>
    <col min="6" max="6" width="14.8515625" style="0" customWidth="1"/>
    <col min="7" max="7" width="13.8515625" style="0" customWidth="1"/>
    <col min="8" max="9" width="10.28125" style="0" customWidth="1"/>
    <col min="10" max="10" width="10.28125" style="0" hidden="1" customWidth="1"/>
    <col min="12" max="12" width="10.7109375" style="0" customWidth="1"/>
    <col min="13" max="13" width="15.421875" style="0" customWidth="1"/>
    <col min="14" max="14" width="13.421875" style="0" customWidth="1"/>
    <col min="15" max="15" width="15.421875" style="0" customWidth="1"/>
    <col min="16" max="17" width="9.28125" style="0" bestFit="1" customWidth="1"/>
    <col min="18" max="18" width="11.421875" style="0" customWidth="1"/>
    <col min="19" max="20" width="9.28125" style="0" bestFit="1" customWidth="1"/>
    <col min="21" max="21" width="19.8515625" style="0" customWidth="1"/>
    <col min="22" max="22" width="2.140625" style="0" customWidth="1"/>
    <col min="23" max="23" width="4.28125" style="0" customWidth="1"/>
  </cols>
  <sheetData>
    <row r="1" spans="1:24" ht="24.75" customHeight="1">
      <c r="A1" s="65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18"/>
      <c r="W1" s="18"/>
      <c r="X1" s="18"/>
    </row>
    <row r="2" spans="1:24" ht="408.75" customHeight="1">
      <c r="A2" s="26" t="s">
        <v>0</v>
      </c>
      <c r="B2" s="58" t="s">
        <v>1</v>
      </c>
      <c r="C2" s="58" t="s">
        <v>2</v>
      </c>
      <c r="D2" s="59" t="s">
        <v>3</v>
      </c>
      <c r="E2" s="57" t="s">
        <v>100</v>
      </c>
      <c r="F2" s="58" t="s">
        <v>4</v>
      </c>
      <c r="G2" s="58" t="s">
        <v>113</v>
      </c>
      <c r="H2" s="58" t="s">
        <v>114</v>
      </c>
      <c r="I2" s="58" t="s">
        <v>115</v>
      </c>
      <c r="J2" s="60" t="s">
        <v>41</v>
      </c>
      <c r="K2" s="71" t="s">
        <v>42</v>
      </c>
      <c r="L2" s="72"/>
      <c r="M2" s="58" t="s">
        <v>117</v>
      </c>
      <c r="N2" s="58" t="s">
        <v>5</v>
      </c>
      <c r="O2" s="58" t="s">
        <v>6</v>
      </c>
      <c r="P2" s="58" t="s">
        <v>106</v>
      </c>
      <c r="Q2" s="58" t="s">
        <v>107</v>
      </c>
      <c r="R2" s="68" t="s">
        <v>101</v>
      </c>
      <c r="S2" s="69"/>
      <c r="T2" s="69"/>
      <c r="U2" s="68" t="s">
        <v>108</v>
      </c>
      <c r="V2" s="69"/>
      <c r="W2" s="70"/>
      <c r="X2" s="18"/>
    </row>
    <row r="3" spans="1:24" ht="20.25">
      <c r="A3" s="28"/>
      <c r="B3" s="62" t="s">
        <v>116</v>
      </c>
      <c r="C3" s="63"/>
      <c r="D3" s="63"/>
      <c r="E3" s="63"/>
      <c r="F3" s="63"/>
      <c r="G3" s="63"/>
      <c r="H3" s="63"/>
      <c r="I3" s="63"/>
      <c r="J3" s="64"/>
      <c r="K3" s="28" t="s">
        <v>7</v>
      </c>
      <c r="L3" s="28" t="s">
        <v>8</v>
      </c>
      <c r="M3" s="29" t="s">
        <v>38</v>
      </c>
      <c r="N3" s="28"/>
      <c r="O3" s="28"/>
      <c r="P3" s="26"/>
      <c r="Q3" s="26"/>
      <c r="R3" s="30"/>
      <c r="S3" s="26"/>
      <c r="T3" s="26"/>
      <c r="U3" s="26"/>
      <c r="V3" s="26"/>
      <c r="W3" s="26"/>
      <c r="X3" s="18"/>
    </row>
    <row r="4" spans="1:24" ht="20.25">
      <c r="A4" s="28">
        <v>1</v>
      </c>
      <c r="B4" s="31" t="s">
        <v>9</v>
      </c>
      <c r="C4" s="32">
        <v>4641</v>
      </c>
      <c r="D4" s="33">
        <v>20</v>
      </c>
      <c r="E4" s="34">
        <f>T4*1.16</f>
        <v>1187.5847999999999</v>
      </c>
      <c r="F4" s="30">
        <f>C4/P4*0.001*E4/1.2</f>
        <v>76.5497369</v>
      </c>
      <c r="G4" s="30">
        <f>(0.14+0.05)*F4</f>
        <v>14.544450011</v>
      </c>
      <c r="H4" s="30">
        <f>O4*4.33*0.005/100000</f>
        <v>3.181478325</v>
      </c>
      <c r="I4" s="30">
        <f>5*F4/100</f>
        <v>3.8274868449999997</v>
      </c>
      <c r="J4" s="35">
        <f>C4/D4*0.001*I4</f>
        <v>0.88816832238225</v>
      </c>
      <c r="K4" s="30">
        <v>2.05</v>
      </c>
      <c r="L4" s="30">
        <f>O4*4.33*K4/10000000</f>
        <v>13.0440611325</v>
      </c>
      <c r="M4" s="30">
        <f>G4+H4+I4+L4</f>
        <v>34.597476313499996</v>
      </c>
      <c r="N4" s="36">
        <f>O4*4.33*17.5/10000000</f>
        <v>111.351741375</v>
      </c>
      <c r="O4" s="37">
        <v>14695050</v>
      </c>
      <c r="P4" s="34">
        <v>60</v>
      </c>
      <c r="Q4" s="37">
        <v>433</v>
      </c>
      <c r="R4" s="34">
        <v>290.39</v>
      </c>
      <c r="S4" s="26">
        <v>2</v>
      </c>
      <c r="T4" s="26">
        <f aca="true" t="shared" si="0" ref="T4:T11">Q4+R4*S4+S4*U4</f>
        <v>1023.78</v>
      </c>
      <c r="U4" s="26">
        <v>5</v>
      </c>
      <c r="V4" s="26"/>
      <c r="W4" s="26"/>
      <c r="X4" s="18"/>
    </row>
    <row r="5" spans="1:24" ht="20.25">
      <c r="A5" s="28">
        <v>2</v>
      </c>
      <c r="B5" s="31" t="s">
        <v>10</v>
      </c>
      <c r="C5" s="38">
        <v>4072</v>
      </c>
      <c r="D5" s="39">
        <v>12.5</v>
      </c>
      <c r="E5" s="34">
        <f aca="true" t="shared" si="1" ref="E5:E11">T5*1.16</f>
        <v>807.8123999999999</v>
      </c>
      <c r="F5" s="30">
        <f aca="true" t="shared" si="2" ref="F5:F11">C5/P5*0.001*E5/1.2</f>
        <v>84.34389981538462</v>
      </c>
      <c r="G5" s="30">
        <f aca="true" t="shared" si="3" ref="G5:G11">(0.14+0.05)*F5</f>
        <v>16.02534096492308</v>
      </c>
      <c r="H5" s="30">
        <f aca="true" t="shared" si="4" ref="H5:H11">O5*4.33*0.005/100000</f>
        <v>1.7004256399999997</v>
      </c>
      <c r="I5" s="30">
        <f aca="true" t="shared" si="5" ref="I5:I11">5*F5/100</f>
        <v>4.21719499076923</v>
      </c>
      <c r="J5" s="35">
        <f aca="true" t="shared" si="6" ref="J5:J10">C5/D5*0.001*I5</f>
        <v>1.3737934401929845</v>
      </c>
      <c r="K5" s="30">
        <v>2.05</v>
      </c>
      <c r="L5" s="30">
        <f aca="true" t="shared" si="7" ref="L5:L11">O5*4.33*K5/10000000</f>
        <v>6.971745124</v>
      </c>
      <c r="M5" s="30">
        <f aca="true" t="shared" si="8" ref="M5:M11">G5+H5+I5+L5</f>
        <v>28.914706719692305</v>
      </c>
      <c r="N5" s="36">
        <f aca="true" t="shared" si="9" ref="N5:N11">O5*4.33*17.5/10000000</f>
        <v>59.5148974</v>
      </c>
      <c r="O5" s="37">
        <v>7854160</v>
      </c>
      <c r="P5" s="34">
        <v>32.5</v>
      </c>
      <c r="Q5" s="37">
        <v>401</v>
      </c>
      <c r="R5" s="34">
        <v>290.39</v>
      </c>
      <c r="S5" s="26">
        <v>1</v>
      </c>
      <c r="T5" s="26">
        <f t="shared" si="0"/>
        <v>696.39</v>
      </c>
      <c r="U5" s="26">
        <v>5</v>
      </c>
      <c r="V5" s="26"/>
      <c r="W5" s="26"/>
      <c r="X5" s="18"/>
    </row>
    <row r="6" spans="1:24" ht="20.25">
      <c r="A6" s="28">
        <v>3</v>
      </c>
      <c r="B6" s="31" t="s">
        <v>11</v>
      </c>
      <c r="C6" s="38">
        <v>4871</v>
      </c>
      <c r="D6" s="36">
        <v>20</v>
      </c>
      <c r="E6" s="34">
        <f t="shared" si="1"/>
        <v>1187.5847999999999</v>
      </c>
      <c r="F6" s="30">
        <f t="shared" si="2"/>
        <v>80.34341056666668</v>
      </c>
      <c r="G6" s="30">
        <f t="shared" si="3"/>
        <v>15.265248007666669</v>
      </c>
      <c r="H6" s="30">
        <f t="shared" si="4"/>
        <v>2.3710776900000003</v>
      </c>
      <c r="I6" s="30">
        <f t="shared" si="5"/>
        <v>4.017170528333334</v>
      </c>
      <c r="J6" s="35">
        <f t="shared" si="6"/>
        <v>0.9783818821755835</v>
      </c>
      <c r="K6" s="30">
        <v>2.05</v>
      </c>
      <c r="L6" s="30">
        <f t="shared" si="7"/>
        <v>9.721418529000001</v>
      </c>
      <c r="M6" s="30">
        <f t="shared" si="8"/>
        <v>31.374914755000006</v>
      </c>
      <c r="N6" s="36">
        <f t="shared" si="9"/>
        <v>82.98771915000002</v>
      </c>
      <c r="O6" s="37">
        <v>10951860</v>
      </c>
      <c r="P6" s="34">
        <v>60</v>
      </c>
      <c r="Q6" s="37">
        <v>433</v>
      </c>
      <c r="R6" s="34">
        <v>290.39</v>
      </c>
      <c r="S6" s="26">
        <v>2</v>
      </c>
      <c r="T6" s="26">
        <f t="shared" si="0"/>
        <v>1023.78</v>
      </c>
      <c r="U6" s="26">
        <v>5</v>
      </c>
      <c r="V6" s="26"/>
      <c r="W6" s="26"/>
      <c r="X6" s="18"/>
    </row>
    <row r="7" spans="1:24" ht="20.25">
      <c r="A7" s="28">
        <v>4</v>
      </c>
      <c r="B7" s="31" t="s">
        <v>12</v>
      </c>
      <c r="C7" s="38">
        <v>4970</v>
      </c>
      <c r="D7" s="36">
        <v>20</v>
      </c>
      <c r="E7" s="34">
        <f t="shared" si="1"/>
        <v>1187.5847999999999</v>
      </c>
      <c r="F7" s="30">
        <f t="shared" si="2"/>
        <v>81.97633966666665</v>
      </c>
      <c r="G7" s="30">
        <f t="shared" si="3"/>
        <v>15.575504536666664</v>
      </c>
      <c r="H7" s="30">
        <f t="shared" si="4"/>
        <v>3.083811278</v>
      </c>
      <c r="I7" s="30">
        <f t="shared" si="5"/>
        <v>4.098816983333332</v>
      </c>
      <c r="J7" s="35">
        <f t="shared" si="6"/>
        <v>1.018556020358333</v>
      </c>
      <c r="K7" s="30">
        <v>2.05</v>
      </c>
      <c r="L7" s="30">
        <f t="shared" si="7"/>
        <v>12.643626239799998</v>
      </c>
      <c r="M7" s="30">
        <f t="shared" si="8"/>
        <v>35.40175903779999</v>
      </c>
      <c r="N7" s="36">
        <f t="shared" si="9"/>
        <v>107.93339472999999</v>
      </c>
      <c r="O7" s="37">
        <v>14243932</v>
      </c>
      <c r="P7" s="34">
        <v>60</v>
      </c>
      <c r="Q7" s="37">
        <v>433</v>
      </c>
      <c r="R7" s="34">
        <v>290.39</v>
      </c>
      <c r="S7" s="26">
        <v>2</v>
      </c>
      <c r="T7" s="26">
        <f t="shared" si="0"/>
        <v>1023.78</v>
      </c>
      <c r="U7" s="26">
        <v>5</v>
      </c>
      <c r="V7" s="26"/>
      <c r="W7" s="26"/>
      <c r="X7" s="18"/>
    </row>
    <row r="8" spans="1:24" ht="20.25">
      <c r="A8" s="28">
        <v>5</v>
      </c>
      <c r="B8" s="31" t="s">
        <v>13</v>
      </c>
      <c r="C8" s="38">
        <v>4775</v>
      </c>
      <c r="D8" s="36">
        <v>12.5</v>
      </c>
      <c r="E8" s="34">
        <f t="shared" si="1"/>
        <v>844.9323999999999</v>
      </c>
      <c r="F8" s="30">
        <f t="shared" si="2"/>
        <v>103.45005666666667</v>
      </c>
      <c r="G8" s="30">
        <f t="shared" si="3"/>
        <v>19.655510766666666</v>
      </c>
      <c r="H8" s="30">
        <f t="shared" si="4"/>
        <v>4.401914372</v>
      </c>
      <c r="I8" s="30">
        <f t="shared" si="5"/>
        <v>5.172502833333333</v>
      </c>
      <c r="J8" s="35">
        <f t="shared" si="6"/>
        <v>1.9758960823333331</v>
      </c>
      <c r="K8" s="30">
        <v>2.05</v>
      </c>
      <c r="L8" s="30">
        <f t="shared" si="7"/>
        <v>18.047848925199997</v>
      </c>
      <c r="M8" s="30">
        <f t="shared" si="8"/>
        <v>47.2777768972</v>
      </c>
      <c r="N8" s="36">
        <f t="shared" si="9"/>
        <v>154.06700302000002</v>
      </c>
      <c r="O8" s="37">
        <v>20332168</v>
      </c>
      <c r="P8" s="34">
        <v>32.5</v>
      </c>
      <c r="Q8" s="37">
        <v>433</v>
      </c>
      <c r="R8" s="34">
        <v>290.39</v>
      </c>
      <c r="S8" s="26">
        <v>1</v>
      </c>
      <c r="T8" s="26">
        <f t="shared" si="0"/>
        <v>728.39</v>
      </c>
      <c r="U8" s="26">
        <v>5</v>
      </c>
      <c r="V8" s="26"/>
      <c r="W8" s="26"/>
      <c r="X8" s="18"/>
    </row>
    <row r="9" spans="1:24" ht="20.25">
      <c r="A9" s="28">
        <v>6</v>
      </c>
      <c r="B9" s="31" t="s">
        <v>14</v>
      </c>
      <c r="C9" s="38">
        <v>4700</v>
      </c>
      <c r="D9" s="36">
        <v>20</v>
      </c>
      <c r="E9" s="34">
        <f t="shared" si="1"/>
        <v>1530.2372</v>
      </c>
      <c r="F9" s="30">
        <f t="shared" si="2"/>
        <v>74.91786291666668</v>
      </c>
      <c r="G9" s="30">
        <f t="shared" si="3"/>
        <v>14.234393954166668</v>
      </c>
      <c r="H9" s="30">
        <f t="shared" si="4"/>
        <v>2.6801812350000005</v>
      </c>
      <c r="I9" s="30">
        <f t="shared" si="5"/>
        <v>3.7458931458333335</v>
      </c>
      <c r="J9" s="35">
        <f t="shared" si="6"/>
        <v>0.8802848892708335</v>
      </c>
      <c r="K9" s="30">
        <v>2.05</v>
      </c>
      <c r="L9" s="30">
        <f t="shared" si="7"/>
        <v>10.9887430635</v>
      </c>
      <c r="M9" s="30">
        <f t="shared" si="8"/>
        <v>31.649211398500004</v>
      </c>
      <c r="N9" s="36">
        <f t="shared" si="9"/>
        <v>93.806343225</v>
      </c>
      <c r="O9" s="37">
        <v>12379590</v>
      </c>
      <c r="P9" s="34">
        <v>80</v>
      </c>
      <c r="Q9" s="37">
        <v>433</v>
      </c>
      <c r="R9" s="34">
        <v>290.39</v>
      </c>
      <c r="S9" s="26">
        <v>3</v>
      </c>
      <c r="T9" s="26">
        <f t="shared" si="0"/>
        <v>1319.17</v>
      </c>
      <c r="U9" s="26">
        <v>5</v>
      </c>
      <c r="V9" s="26"/>
      <c r="W9" s="26"/>
      <c r="X9" s="18"/>
    </row>
    <row r="10" spans="1:24" ht="20.25">
      <c r="A10" s="28">
        <v>7</v>
      </c>
      <c r="B10" s="31" t="s">
        <v>15</v>
      </c>
      <c r="C10" s="38">
        <v>4950</v>
      </c>
      <c r="D10" s="36">
        <v>20</v>
      </c>
      <c r="E10" s="34">
        <f t="shared" si="1"/>
        <v>1187.5847999999999</v>
      </c>
      <c r="F10" s="30">
        <f t="shared" si="2"/>
        <v>81.64645499999999</v>
      </c>
      <c r="G10" s="30">
        <f t="shared" si="3"/>
        <v>15.512826449999999</v>
      </c>
      <c r="H10" s="30">
        <f t="shared" si="4"/>
        <v>3.188254775</v>
      </c>
      <c r="I10" s="30">
        <f t="shared" si="5"/>
        <v>4.0823227499999994</v>
      </c>
      <c r="J10" s="35">
        <f t="shared" si="6"/>
        <v>1.010374880625</v>
      </c>
      <c r="K10" s="30">
        <v>2.05</v>
      </c>
      <c r="L10" s="30">
        <f t="shared" si="7"/>
        <v>13.071844577499999</v>
      </c>
      <c r="M10" s="30">
        <f t="shared" si="8"/>
        <v>35.8552485525</v>
      </c>
      <c r="N10" s="36">
        <f t="shared" si="9"/>
        <v>111.588917125</v>
      </c>
      <c r="O10" s="37">
        <v>14726350</v>
      </c>
      <c r="P10" s="34">
        <v>60</v>
      </c>
      <c r="Q10" s="37">
        <v>433</v>
      </c>
      <c r="R10" s="34">
        <v>290.39</v>
      </c>
      <c r="S10" s="26">
        <v>2</v>
      </c>
      <c r="T10" s="26">
        <f t="shared" si="0"/>
        <v>1023.78</v>
      </c>
      <c r="U10" s="26">
        <v>5</v>
      </c>
      <c r="V10" s="26"/>
      <c r="W10" s="26"/>
      <c r="X10" s="18"/>
    </row>
    <row r="11" spans="1:24" ht="20.25">
      <c r="A11" s="28">
        <v>8</v>
      </c>
      <c r="B11" s="31" t="s">
        <v>16</v>
      </c>
      <c r="C11" s="38">
        <v>4130</v>
      </c>
      <c r="D11" s="36">
        <v>20</v>
      </c>
      <c r="E11" s="34">
        <f t="shared" si="1"/>
        <v>844.9323999999999</v>
      </c>
      <c r="F11" s="30">
        <f t="shared" si="2"/>
        <v>72.69939191666667</v>
      </c>
      <c r="G11" s="30">
        <f t="shared" si="3"/>
        <v>13.812884464166668</v>
      </c>
      <c r="H11" s="30">
        <f t="shared" si="4"/>
        <v>3.0550758824999997</v>
      </c>
      <c r="I11" s="30">
        <f t="shared" si="5"/>
        <v>3.6349695958333337</v>
      </c>
      <c r="J11" s="35">
        <f>C11/D11*0.001*I11</f>
        <v>0.7506212215395834</v>
      </c>
      <c r="K11" s="30">
        <v>2.05</v>
      </c>
      <c r="L11" s="30">
        <f t="shared" si="7"/>
        <v>12.52581111825</v>
      </c>
      <c r="M11" s="30">
        <f t="shared" si="8"/>
        <v>33.02874106075</v>
      </c>
      <c r="N11" s="36">
        <f t="shared" si="9"/>
        <v>106.9276558875</v>
      </c>
      <c r="O11" s="37">
        <v>14111205</v>
      </c>
      <c r="P11" s="34">
        <v>40</v>
      </c>
      <c r="Q11" s="37">
        <v>433</v>
      </c>
      <c r="R11" s="34">
        <v>290.39</v>
      </c>
      <c r="S11" s="26">
        <v>1</v>
      </c>
      <c r="T11" s="26">
        <f t="shared" si="0"/>
        <v>728.39</v>
      </c>
      <c r="U11" s="26">
        <v>5</v>
      </c>
      <c r="V11" s="26"/>
      <c r="W11" s="26"/>
      <c r="X11" s="18"/>
    </row>
    <row r="12" spans="1:24" s="25" customFormat="1" ht="138.75" customHeight="1">
      <c r="A12" s="40"/>
      <c r="B12" s="41"/>
      <c r="C12" s="40"/>
      <c r="D12" s="42"/>
      <c r="E12" s="43"/>
      <c r="F12" s="44"/>
      <c r="G12" s="45">
        <f>SUM(G4:G11)</f>
        <v>124.6261591552564</v>
      </c>
      <c r="H12" s="45">
        <f>SUM(H4:H11)</f>
        <v>23.6622191975</v>
      </c>
      <c r="I12" s="45">
        <f>SUM(I4:I11)</f>
        <v>32.796357672435896</v>
      </c>
      <c r="J12" s="54"/>
      <c r="K12" s="45"/>
      <c r="L12" s="45">
        <f>SUM(L4:L11)</f>
        <v>97.01509870974999</v>
      </c>
      <c r="M12" s="45">
        <f>SUM(M4:M11)</f>
        <v>278.0998347349423</v>
      </c>
      <c r="N12" s="45">
        <f>SUM(N4:N11)</f>
        <v>828.1776719124999</v>
      </c>
      <c r="O12" s="43"/>
      <c r="P12" s="27"/>
      <c r="Q12" s="45"/>
      <c r="R12" s="46" t="s">
        <v>102</v>
      </c>
      <c r="S12" s="47" t="s">
        <v>103</v>
      </c>
      <c r="T12" s="47" t="s">
        <v>104</v>
      </c>
      <c r="U12" s="47" t="s">
        <v>97</v>
      </c>
      <c r="V12" s="27"/>
      <c r="W12" s="27"/>
      <c r="X12" s="20"/>
    </row>
    <row r="13" spans="1:24" s="25" customFormat="1" ht="60.75">
      <c r="A13" s="40"/>
      <c r="B13" s="48" t="s">
        <v>17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3"/>
      <c r="P13" s="27"/>
      <c r="Q13" s="45"/>
      <c r="R13" s="51"/>
      <c r="S13" s="52"/>
      <c r="T13" s="52"/>
      <c r="U13" s="52"/>
      <c r="V13" s="27"/>
      <c r="W13" s="27"/>
      <c r="X13" s="20"/>
    </row>
    <row r="14" spans="1:24" ht="20.25">
      <c r="A14" s="28">
        <v>1</v>
      </c>
      <c r="B14" s="31" t="s">
        <v>18</v>
      </c>
      <c r="C14" s="38">
        <v>2745</v>
      </c>
      <c r="D14" s="36">
        <v>20</v>
      </c>
      <c r="E14" s="34">
        <f>T14*1.16</f>
        <v>844.9323999999999</v>
      </c>
      <c r="F14" s="30">
        <f aca="true" t="shared" si="10" ref="F14:F33">C14/P14*0.001*E14/1.2</f>
        <v>48.319571625</v>
      </c>
      <c r="G14" s="30">
        <f>(0.14+0.05)*F14</f>
        <v>9.18071860875</v>
      </c>
      <c r="H14" s="30">
        <f>O14*4.33*0.005/100000</f>
        <v>0.761506275</v>
      </c>
      <c r="I14" s="30">
        <f>5*F14/100</f>
        <v>2.41597858125</v>
      </c>
      <c r="J14" s="35">
        <f>C14/D14*0.001*I14</f>
        <v>0.33159306027656255</v>
      </c>
      <c r="K14" s="30">
        <v>1.58</v>
      </c>
      <c r="L14" s="30">
        <f aca="true" t="shared" si="11" ref="L14:L33">O14*4.33*K14/10000000</f>
        <v>2.4063598290000003</v>
      </c>
      <c r="M14" s="30">
        <f>G14+H14+I14+L14</f>
        <v>14.764563294000002</v>
      </c>
      <c r="N14" s="36">
        <f>O14*4.33*10/10000000</f>
        <v>15.2301255</v>
      </c>
      <c r="O14" s="37">
        <v>3517350</v>
      </c>
      <c r="P14" s="34">
        <v>40</v>
      </c>
      <c r="Q14" s="37">
        <v>433</v>
      </c>
      <c r="R14" s="34">
        <v>290.39</v>
      </c>
      <c r="S14" s="26">
        <v>1</v>
      </c>
      <c r="T14" s="26">
        <f aca="true" t="shared" si="12" ref="T14:T33">Q14+R14*S14+S14*U14</f>
        <v>728.39</v>
      </c>
      <c r="U14" s="26">
        <v>5</v>
      </c>
      <c r="V14" s="26"/>
      <c r="W14" s="26"/>
      <c r="X14" s="18"/>
    </row>
    <row r="15" spans="1:24" ht="20.25">
      <c r="A15" s="28">
        <v>2</v>
      </c>
      <c r="B15" s="31" t="s">
        <v>19</v>
      </c>
      <c r="C15" s="38">
        <v>3235</v>
      </c>
      <c r="D15" s="36">
        <v>20</v>
      </c>
      <c r="E15" s="34">
        <f aca="true" t="shared" si="13" ref="E15:E33">T15*1.16</f>
        <v>844.9323999999999</v>
      </c>
      <c r="F15" s="30">
        <f t="shared" si="10"/>
        <v>37.963282138888886</v>
      </c>
      <c r="G15" s="30">
        <f aca="true" t="shared" si="14" ref="G15:G33">(0.14+0.05)*F15</f>
        <v>7.213023606388888</v>
      </c>
      <c r="H15" s="30">
        <f aca="true" t="shared" si="15" ref="H15:H33">O15*4.33*0.005/100000</f>
        <v>2.8721955180000003</v>
      </c>
      <c r="I15" s="30">
        <f aca="true" t="shared" si="16" ref="I15:I33">5*F15/100</f>
        <v>1.8981641069444442</v>
      </c>
      <c r="J15" s="35">
        <f aca="true" t="shared" si="17" ref="J15:J33">C15/D15*0.001*I15</f>
        <v>0.30702804429826386</v>
      </c>
      <c r="K15" s="30">
        <v>1.58</v>
      </c>
      <c r="L15" s="30">
        <f t="shared" si="11"/>
        <v>9.07613783688</v>
      </c>
      <c r="M15" s="30">
        <f aca="true" t="shared" si="18" ref="M15:M33">G15+H15+I15+L15</f>
        <v>21.059521068213332</v>
      </c>
      <c r="N15" s="36">
        <f aca="true" t="shared" si="19" ref="N15:N33">O15*4.33*10/10000000</f>
        <v>57.443910360000004</v>
      </c>
      <c r="O15" s="37">
        <v>13266492</v>
      </c>
      <c r="P15" s="34">
        <v>60</v>
      </c>
      <c r="Q15" s="37">
        <v>433</v>
      </c>
      <c r="R15" s="34">
        <v>290.39</v>
      </c>
      <c r="S15" s="26">
        <v>1</v>
      </c>
      <c r="T15" s="26">
        <f t="shared" si="12"/>
        <v>728.39</v>
      </c>
      <c r="U15" s="26">
        <v>5</v>
      </c>
      <c r="V15" s="26"/>
      <c r="W15" s="26"/>
      <c r="X15" s="18"/>
    </row>
    <row r="16" spans="1:24" ht="20.25">
      <c r="A16" s="28">
        <v>3</v>
      </c>
      <c r="B16" s="31" t="s">
        <v>20</v>
      </c>
      <c r="C16" s="38">
        <v>3950</v>
      </c>
      <c r="D16" s="36">
        <v>20</v>
      </c>
      <c r="E16" s="34">
        <f t="shared" si="13"/>
        <v>844.9323999999999</v>
      </c>
      <c r="F16" s="30">
        <f t="shared" si="10"/>
        <v>46.35393027777777</v>
      </c>
      <c r="G16" s="30">
        <f t="shared" si="14"/>
        <v>8.807246752777777</v>
      </c>
      <c r="H16" s="30">
        <f t="shared" si="15"/>
        <v>2.407295109</v>
      </c>
      <c r="I16" s="30">
        <f t="shared" si="16"/>
        <v>2.3176965138888885</v>
      </c>
      <c r="J16" s="35">
        <f t="shared" si="17"/>
        <v>0.4577450614930555</v>
      </c>
      <c r="K16" s="30">
        <v>1.58</v>
      </c>
      <c r="L16" s="30">
        <f t="shared" si="11"/>
        <v>7.60705254444</v>
      </c>
      <c r="M16" s="30">
        <f t="shared" si="18"/>
        <v>21.139290920106667</v>
      </c>
      <c r="N16" s="36">
        <f t="shared" si="19"/>
        <v>48.14590218</v>
      </c>
      <c r="O16" s="37">
        <v>11119146</v>
      </c>
      <c r="P16" s="34">
        <v>60</v>
      </c>
      <c r="Q16" s="37">
        <v>433</v>
      </c>
      <c r="R16" s="34">
        <v>290.39</v>
      </c>
      <c r="S16" s="26">
        <v>1</v>
      </c>
      <c r="T16" s="26">
        <f t="shared" si="12"/>
        <v>728.39</v>
      </c>
      <c r="U16" s="26">
        <v>5</v>
      </c>
      <c r="V16" s="26"/>
      <c r="W16" s="26"/>
      <c r="X16" s="18"/>
    </row>
    <row r="17" spans="1:24" ht="20.25">
      <c r="A17" s="28">
        <v>4</v>
      </c>
      <c r="B17" s="31" t="s">
        <v>21</v>
      </c>
      <c r="C17" s="38">
        <v>3995</v>
      </c>
      <c r="D17" s="36">
        <v>20</v>
      </c>
      <c r="E17" s="34">
        <f t="shared" si="13"/>
        <v>844.9323999999999</v>
      </c>
      <c r="F17" s="30">
        <f t="shared" si="10"/>
        <v>70.32301954166667</v>
      </c>
      <c r="G17" s="30">
        <f t="shared" si="14"/>
        <v>13.361373712916667</v>
      </c>
      <c r="H17" s="30">
        <f t="shared" si="15"/>
        <v>2.94445629</v>
      </c>
      <c r="I17" s="30">
        <f t="shared" si="16"/>
        <v>3.5161509770833335</v>
      </c>
      <c r="J17" s="35">
        <f t="shared" si="17"/>
        <v>0.7023511576723959</v>
      </c>
      <c r="K17" s="30">
        <v>1.58</v>
      </c>
      <c r="L17" s="30">
        <f t="shared" si="11"/>
        <v>9.3044818764</v>
      </c>
      <c r="M17" s="30">
        <f t="shared" si="18"/>
        <v>29.126462856400003</v>
      </c>
      <c r="N17" s="36">
        <f t="shared" si="19"/>
        <v>58.8891258</v>
      </c>
      <c r="O17" s="37">
        <v>13600260</v>
      </c>
      <c r="P17" s="34">
        <v>40</v>
      </c>
      <c r="Q17" s="37">
        <v>433</v>
      </c>
      <c r="R17" s="34">
        <v>290.39</v>
      </c>
      <c r="S17" s="26">
        <v>1</v>
      </c>
      <c r="T17" s="26">
        <f t="shared" si="12"/>
        <v>728.39</v>
      </c>
      <c r="U17" s="26">
        <v>5</v>
      </c>
      <c r="V17" s="26"/>
      <c r="W17" s="26"/>
      <c r="X17" s="18"/>
    </row>
    <row r="18" spans="1:24" ht="20.25">
      <c r="A18" s="28">
        <v>5</v>
      </c>
      <c r="B18" s="31" t="s">
        <v>22</v>
      </c>
      <c r="C18" s="38">
        <v>3750</v>
      </c>
      <c r="D18" s="36">
        <v>20</v>
      </c>
      <c r="E18" s="34">
        <f t="shared" si="13"/>
        <v>1530.2372</v>
      </c>
      <c r="F18" s="30">
        <f t="shared" si="10"/>
        <v>59.77489062500001</v>
      </c>
      <c r="G18" s="30">
        <f t="shared" si="14"/>
        <v>11.357229218750003</v>
      </c>
      <c r="H18" s="30">
        <f t="shared" si="15"/>
        <v>1.9691402440000003</v>
      </c>
      <c r="I18" s="30">
        <f t="shared" si="16"/>
        <v>2.9887445312500005</v>
      </c>
      <c r="J18" s="35">
        <f t="shared" si="17"/>
        <v>0.5603895996093751</v>
      </c>
      <c r="K18" s="30">
        <v>1.58</v>
      </c>
      <c r="L18" s="30">
        <f t="shared" si="11"/>
        <v>6.22248317104</v>
      </c>
      <c r="M18" s="30">
        <f t="shared" si="18"/>
        <v>22.537597165040005</v>
      </c>
      <c r="N18" s="36">
        <f t="shared" si="19"/>
        <v>39.38280488</v>
      </c>
      <c r="O18" s="37">
        <v>9095336</v>
      </c>
      <c r="P18" s="34">
        <v>80</v>
      </c>
      <c r="Q18" s="37">
        <v>433</v>
      </c>
      <c r="R18" s="34">
        <v>290.39</v>
      </c>
      <c r="S18" s="26">
        <v>3</v>
      </c>
      <c r="T18" s="26">
        <f t="shared" si="12"/>
        <v>1319.17</v>
      </c>
      <c r="U18" s="26">
        <v>5</v>
      </c>
      <c r="V18" s="26"/>
      <c r="W18" s="26"/>
      <c r="X18" s="18"/>
    </row>
    <row r="19" spans="1:24" ht="20.25">
      <c r="A19" s="28">
        <v>6</v>
      </c>
      <c r="B19" s="31" t="s">
        <v>23</v>
      </c>
      <c r="C19" s="38">
        <v>3890</v>
      </c>
      <c r="D19" s="36">
        <v>20</v>
      </c>
      <c r="E19" s="34">
        <f t="shared" si="13"/>
        <v>1530.2372</v>
      </c>
      <c r="F19" s="30">
        <f t="shared" si="10"/>
        <v>62.00648654166667</v>
      </c>
      <c r="G19" s="30">
        <f t="shared" si="14"/>
        <v>11.781232442916666</v>
      </c>
      <c r="H19" s="30">
        <f t="shared" si="15"/>
        <v>2.306476255</v>
      </c>
      <c r="I19" s="30">
        <f t="shared" si="16"/>
        <v>3.1003243270833334</v>
      </c>
      <c r="J19" s="35">
        <f t="shared" si="17"/>
        <v>0.6030130816177084</v>
      </c>
      <c r="K19" s="30">
        <v>1.58</v>
      </c>
      <c r="L19" s="30">
        <f t="shared" si="11"/>
        <v>7.288464965800001</v>
      </c>
      <c r="M19" s="30">
        <f t="shared" si="18"/>
        <v>24.4764979908</v>
      </c>
      <c r="N19" s="36">
        <f t="shared" si="19"/>
        <v>46.1295251</v>
      </c>
      <c r="O19" s="37">
        <v>10653470</v>
      </c>
      <c r="P19" s="34">
        <v>80</v>
      </c>
      <c r="Q19" s="37">
        <v>433</v>
      </c>
      <c r="R19" s="34">
        <v>290.39</v>
      </c>
      <c r="S19" s="26">
        <v>3</v>
      </c>
      <c r="T19" s="26">
        <f t="shared" si="12"/>
        <v>1319.17</v>
      </c>
      <c r="U19" s="26">
        <v>5</v>
      </c>
      <c r="V19" s="26"/>
      <c r="W19" s="26"/>
      <c r="X19" s="18"/>
    </row>
    <row r="20" spans="1:24" ht="20.25">
      <c r="A20" s="28">
        <v>7</v>
      </c>
      <c r="B20" s="31" t="s">
        <v>24</v>
      </c>
      <c r="C20" s="38">
        <v>3784</v>
      </c>
      <c r="D20" s="36">
        <v>20</v>
      </c>
      <c r="E20" s="34">
        <f t="shared" si="13"/>
        <v>844.9323999999999</v>
      </c>
      <c r="F20" s="30">
        <f t="shared" si="10"/>
        <v>66.60883753333333</v>
      </c>
      <c r="G20" s="30">
        <f t="shared" si="14"/>
        <v>12.655679131333333</v>
      </c>
      <c r="H20" s="30">
        <f t="shared" si="15"/>
        <v>2.5342234300000004</v>
      </c>
      <c r="I20" s="30">
        <f t="shared" si="16"/>
        <v>3.3304418766666664</v>
      </c>
      <c r="J20" s="35">
        <f t="shared" si="17"/>
        <v>0.6301196030653332</v>
      </c>
      <c r="K20" s="30">
        <v>1.58</v>
      </c>
      <c r="L20" s="30">
        <f t="shared" si="11"/>
        <v>8.008146038800001</v>
      </c>
      <c r="M20" s="30">
        <f t="shared" si="18"/>
        <v>26.528490476800002</v>
      </c>
      <c r="N20" s="36">
        <f t="shared" si="19"/>
        <v>50.6844686</v>
      </c>
      <c r="O20" s="37">
        <v>11705420</v>
      </c>
      <c r="P20" s="34">
        <v>40</v>
      </c>
      <c r="Q20" s="37">
        <v>433</v>
      </c>
      <c r="R20" s="34">
        <v>290.39</v>
      </c>
      <c r="S20" s="26">
        <v>1</v>
      </c>
      <c r="T20" s="26">
        <f t="shared" si="12"/>
        <v>728.39</v>
      </c>
      <c r="U20" s="26">
        <v>5</v>
      </c>
      <c r="V20" s="26"/>
      <c r="W20" s="26"/>
      <c r="X20" s="18"/>
    </row>
    <row r="21" spans="1:24" ht="20.25">
      <c r="A21" s="28">
        <v>8</v>
      </c>
      <c r="B21" s="31" t="s">
        <v>25</v>
      </c>
      <c r="C21" s="38">
        <v>3000</v>
      </c>
      <c r="D21" s="36">
        <v>20</v>
      </c>
      <c r="E21" s="34">
        <f t="shared" si="13"/>
        <v>844.9323999999999</v>
      </c>
      <c r="F21" s="30">
        <f t="shared" si="10"/>
        <v>52.808274999999995</v>
      </c>
      <c r="G21" s="30">
        <f t="shared" si="14"/>
        <v>10.033572249999999</v>
      </c>
      <c r="H21" s="30">
        <f t="shared" si="15"/>
        <v>0.760809145</v>
      </c>
      <c r="I21" s="30">
        <f t="shared" si="16"/>
        <v>2.6404137499999996</v>
      </c>
      <c r="J21" s="35">
        <f t="shared" si="17"/>
        <v>0.3960620624999999</v>
      </c>
      <c r="K21" s="30">
        <v>1.58</v>
      </c>
      <c r="L21" s="30">
        <f t="shared" si="11"/>
        <v>2.4041568982</v>
      </c>
      <c r="M21" s="30">
        <f t="shared" si="18"/>
        <v>15.838952043199999</v>
      </c>
      <c r="N21" s="36">
        <f t="shared" si="19"/>
        <v>15.2161829</v>
      </c>
      <c r="O21" s="37">
        <v>3514130</v>
      </c>
      <c r="P21" s="34">
        <v>40</v>
      </c>
      <c r="Q21" s="37">
        <v>433</v>
      </c>
      <c r="R21" s="34">
        <v>290.39</v>
      </c>
      <c r="S21" s="26">
        <v>1</v>
      </c>
      <c r="T21" s="26">
        <f t="shared" si="12"/>
        <v>728.39</v>
      </c>
      <c r="U21" s="26">
        <v>5</v>
      </c>
      <c r="V21" s="26"/>
      <c r="W21" s="26"/>
      <c r="X21" s="18"/>
    </row>
    <row r="22" spans="1:24" ht="20.25">
      <c r="A22" s="28">
        <v>9</v>
      </c>
      <c r="B22" s="31" t="s">
        <v>26</v>
      </c>
      <c r="C22" s="38">
        <v>4000</v>
      </c>
      <c r="D22" s="39">
        <v>12.5</v>
      </c>
      <c r="E22" s="34">
        <f t="shared" si="13"/>
        <v>844.9323999999999</v>
      </c>
      <c r="F22" s="30">
        <f t="shared" si="10"/>
        <v>86.65973333333334</v>
      </c>
      <c r="G22" s="30">
        <f t="shared" si="14"/>
        <v>16.465349333333332</v>
      </c>
      <c r="H22" s="30">
        <f t="shared" si="15"/>
        <v>5.861573393</v>
      </c>
      <c r="I22" s="30">
        <f t="shared" si="16"/>
        <v>4.332986666666667</v>
      </c>
      <c r="J22" s="35">
        <f t="shared" si="17"/>
        <v>1.3865557333333334</v>
      </c>
      <c r="K22" s="30">
        <v>1.58</v>
      </c>
      <c r="L22" s="30">
        <f t="shared" si="11"/>
        <v>18.52257192188</v>
      </c>
      <c r="M22" s="30">
        <f t="shared" si="18"/>
        <v>45.18248131488</v>
      </c>
      <c r="N22" s="36">
        <f t="shared" si="19"/>
        <v>117.23146786</v>
      </c>
      <c r="O22" s="37">
        <v>27074242</v>
      </c>
      <c r="P22" s="34">
        <v>32.5</v>
      </c>
      <c r="Q22" s="37">
        <v>433</v>
      </c>
      <c r="R22" s="34">
        <v>290.39</v>
      </c>
      <c r="S22" s="26">
        <v>1</v>
      </c>
      <c r="T22" s="26">
        <f t="shared" si="12"/>
        <v>728.39</v>
      </c>
      <c r="U22" s="26">
        <v>5</v>
      </c>
      <c r="V22" s="26"/>
      <c r="W22" s="26"/>
      <c r="X22" s="18"/>
    </row>
    <row r="23" spans="1:24" ht="20.25">
      <c r="A23" s="28">
        <v>10</v>
      </c>
      <c r="B23" s="31" t="s">
        <v>27</v>
      </c>
      <c r="C23" s="38">
        <v>2934</v>
      </c>
      <c r="D23" s="39">
        <v>12.5</v>
      </c>
      <c r="E23" s="34">
        <f t="shared" si="13"/>
        <v>844.9323999999999</v>
      </c>
      <c r="F23" s="30">
        <f t="shared" si="10"/>
        <v>63.564914400000006</v>
      </c>
      <c r="G23" s="30">
        <f t="shared" si="14"/>
        <v>12.077333736000002</v>
      </c>
      <c r="H23" s="30">
        <f t="shared" si="15"/>
        <v>4.229511525</v>
      </c>
      <c r="I23" s="30">
        <f t="shared" si="16"/>
        <v>3.1782457200000005</v>
      </c>
      <c r="J23" s="35">
        <f t="shared" si="17"/>
        <v>0.7459978353984001</v>
      </c>
      <c r="K23" s="30">
        <v>1.58</v>
      </c>
      <c r="L23" s="30">
        <f t="shared" si="11"/>
        <v>13.365256419000001</v>
      </c>
      <c r="M23" s="30">
        <f t="shared" si="18"/>
        <v>32.850347400000004</v>
      </c>
      <c r="N23" s="36">
        <f t="shared" si="19"/>
        <v>84.5902305</v>
      </c>
      <c r="O23" s="37">
        <v>19535850</v>
      </c>
      <c r="P23" s="34">
        <v>32.5</v>
      </c>
      <c r="Q23" s="37">
        <v>433</v>
      </c>
      <c r="R23" s="34">
        <v>290.39</v>
      </c>
      <c r="S23" s="26">
        <v>1</v>
      </c>
      <c r="T23" s="26">
        <f t="shared" si="12"/>
        <v>728.39</v>
      </c>
      <c r="U23" s="26">
        <v>5</v>
      </c>
      <c r="V23" s="26"/>
      <c r="W23" s="26"/>
      <c r="X23" s="18"/>
    </row>
    <row r="24" spans="1:24" ht="20.25">
      <c r="A24" s="28">
        <v>11</v>
      </c>
      <c r="B24" s="31" t="s">
        <v>28</v>
      </c>
      <c r="C24" s="38">
        <v>4000</v>
      </c>
      <c r="D24" s="36">
        <v>20</v>
      </c>
      <c r="E24" s="34">
        <f t="shared" si="13"/>
        <v>844.9323999999999</v>
      </c>
      <c r="F24" s="30">
        <f t="shared" si="10"/>
        <v>70.41103333333334</v>
      </c>
      <c r="G24" s="30">
        <f t="shared" si="14"/>
        <v>13.378096333333334</v>
      </c>
      <c r="H24" s="30">
        <f t="shared" si="15"/>
        <v>2.460247545</v>
      </c>
      <c r="I24" s="30">
        <f t="shared" si="16"/>
        <v>3.5205516666666665</v>
      </c>
      <c r="J24" s="35">
        <f t="shared" si="17"/>
        <v>0.7041103333333334</v>
      </c>
      <c r="K24" s="30">
        <v>1.58</v>
      </c>
      <c r="L24" s="30">
        <f t="shared" si="11"/>
        <v>7.774382242200001</v>
      </c>
      <c r="M24" s="30">
        <f t="shared" si="18"/>
        <v>27.1332777872</v>
      </c>
      <c r="N24" s="36">
        <f t="shared" si="19"/>
        <v>49.2049509</v>
      </c>
      <c r="O24" s="37">
        <v>11363730</v>
      </c>
      <c r="P24" s="34">
        <v>40</v>
      </c>
      <c r="Q24" s="37">
        <v>433</v>
      </c>
      <c r="R24" s="34">
        <v>290.39</v>
      </c>
      <c r="S24" s="26">
        <v>1</v>
      </c>
      <c r="T24" s="26">
        <f t="shared" si="12"/>
        <v>728.39</v>
      </c>
      <c r="U24" s="26">
        <v>5</v>
      </c>
      <c r="V24" s="26"/>
      <c r="W24" s="26"/>
      <c r="X24" s="18"/>
    </row>
    <row r="25" spans="1:24" ht="20.25">
      <c r="A25" s="28">
        <v>12</v>
      </c>
      <c r="B25" s="31" t="s">
        <v>29</v>
      </c>
      <c r="C25" s="38">
        <v>2950</v>
      </c>
      <c r="D25" s="36">
        <v>20</v>
      </c>
      <c r="E25" s="34">
        <f t="shared" si="13"/>
        <v>844.9323999999999</v>
      </c>
      <c r="F25" s="30">
        <f t="shared" si="10"/>
        <v>51.928137083333326</v>
      </c>
      <c r="G25" s="30">
        <f t="shared" si="14"/>
        <v>9.866346045833332</v>
      </c>
      <c r="H25" s="30">
        <f t="shared" si="15"/>
        <v>0.33904917549999997</v>
      </c>
      <c r="I25" s="30">
        <f t="shared" si="16"/>
        <v>2.5964068541666667</v>
      </c>
      <c r="J25" s="35">
        <f t="shared" si="17"/>
        <v>0.38297001098958333</v>
      </c>
      <c r="K25" s="30">
        <v>1.58</v>
      </c>
      <c r="L25" s="30">
        <f t="shared" si="11"/>
        <v>1.07139539458</v>
      </c>
      <c r="M25" s="30">
        <f t="shared" si="18"/>
        <v>13.873197470079997</v>
      </c>
      <c r="N25" s="36">
        <f t="shared" si="19"/>
        <v>6.7809835099999995</v>
      </c>
      <c r="O25" s="37">
        <v>1566047</v>
      </c>
      <c r="P25" s="34">
        <v>40</v>
      </c>
      <c r="Q25" s="37">
        <v>433</v>
      </c>
      <c r="R25" s="34">
        <v>290.39</v>
      </c>
      <c r="S25" s="26">
        <v>1</v>
      </c>
      <c r="T25" s="26">
        <f t="shared" si="12"/>
        <v>728.39</v>
      </c>
      <c r="U25" s="26">
        <v>5</v>
      </c>
      <c r="V25" s="26"/>
      <c r="W25" s="26"/>
      <c r="X25" s="18"/>
    </row>
    <row r="26" spans="1:24" ht="20.25">
      <c r="A26" s="28">
        <v>13</v>
      </c>
      <c r="B26" s="31" t="s">
        <v>30</v>
      </c>
      <c r="C26" s="38">
        <v>3527</v>
      </c>
      <c r="D26" s="36">
        <v>20</v>
      </c>
      <c r="E26" s="34">
        <f t="shared" si="13"/>
        <v>1530.2372</v>
      </c>
      <c r="F26" s="30">
        <f t="shared" si="10"/>
        <v>56.22027712916667</v>
      </c>
      <c r="G26" s="30">
        <f t="shared" si="14"/>
        <v>10.681852654541666</v>
      </c>
      <c r="H26" s="30">
        <f t="shared" si="15"/>
        <v>2.09086174</v>
      </c>
      <c r="I26" s="30">
        <f t="shared" si="16"/>
        <v>2.811013856458333</v>
      </c>
      <c r="J26" s="35">
        <f t="shared" si="17"/>
        <v>0.49572229358642705</v>
      </c>
      <c r="K26" s="30">
        <v>1.58</v>
      </c>
      <c r="L26" s="30">
        <f t="shared" si="11"/>
        <v>6.6071230984</v>
      </c>
      <c r="M26" s="30">
        <f t="shared" si="18"/>
        <v>22.1908513494</v>
      </c>
      <c r="N26" s="36">
        <f t="shared" si="19"/>
        <v>41.8172348</v>
      </c>
      <c r="O26" s="37">
        <v>9657560</v>
      </c>
      <c r="P26" s="34">
        <v>80</v>
      </c>
      <c r="Q26" s="37">
        <v>433</v>
      </c>
      <c r="R26" s="34">
        <v>290.39</v>
      </c>
      <c r="S26" s="26">
        <v>3</v>
      </c>
      <c r="T26" s="26">
        <f t="shared" si="12"/>
        <v>1319.17</v>
      </c>
      <c r="U26" s="26">
        <v>5</v>
      </c>
      <c r="V26" s="26"/>
      <c r="W26" s="26"/>
      <c r="X26" s="18"/>
    </row>
    <row r="27" spans="1:24" ht="20.25">
      <c r="A27" s="28">
        <v>14</v>
      </c>
      <c r="B27" s="31" t="s">
        <v>31</v>
      </c>
      <c r="C27" s="38">
        <v>3853</v>
      </c>
      <c r="D27" s="36">
        <v>20</v>
      </c>
      <c r="E27" s="34">
        <f t="shared" si="13"/>
        <v>1530.2372</v>
      </c>
      <c r="F27" s="30">
        <f t="shared" si="10"/>
        <v>61.41670762083334</v>
      </c>
      <c r="G27" s="30">
        <f t="shared" si="14"/>
        <v>11.669174447958335</v>
      </c>
      <c r="H27" s="30">
        <f t="shared" si="15"/>
        <v>3.0279278650000006</v>
      </c>
      <c r="I27" s="30">
        <f t="shared" si="16"/>
        <v>3.0708353810416673</v>
      </c>
      <c r="J27" s="35">
        <f t="shared" si="17"/>
        <v>0.5915964361576772</v>
      </c>
      <c r="K27" s="30">
        <v>1.58</v>
      </c>
      <c r="L27" s="30">
        <f t="shared" si="11"/>
        <v>9.5682520534</v>
      </c>
      <c r="M27" s="30">
        <f t="shared" si="18"/>
        <v>27.336189747400006</v>
      </c>
      <c r="N27" s="36">
        <f t="shared" si="19"/>
        <v>60.5585573</v>
      </c>
      <c r="O27" s="37">
        <v>13985810</v>
      </c>
      <c r="P27" s="34">
        <v>80</v>
      </c>
      <c r="Q27" s="37">
        <v>433</v>
      </c>
      <c r="R27" s="34">
        <v>290.39</v>
      </c>
      <c r="S27" s="26">
        <v>3</v>
      </c>
      <c r="T27" s="26">
        <f t="shared" si="12"/>
        <v>1319.17</v>
      </c>
      <c r="U27" s="26">
        <v>5</v>
      </c>
      <c r="V27" s="26"/>
      <c r="W27" s="26"/>
      <c r="X27" s="18"/>
    </row>
    <row r="28" spans="1:24" ht="20.25">
      <c r="A28" s="28">
        <v>15</v>
      </c>
      <c r="B28" s="31" t="s">
        <v>32</v>
      </c>
      <c r="C28" s="38">
        <v>4000</v>
      </c>
      <c r="D28" s="36">
        <v>20</v>
      </c>
      <c r="E28" s="34">
        <f t="shared" si="13"/>
        <v>1530.2372</v>
      </c>
      <c r="F28" s="30">
        <f t="shared" si="10"/>
        <v>63.759883333333335</v>
      </c>
      <c r="G28" s="30">
        <f t="shared" si="14"/>
        <v>12.114377833333334</v>
      </c>
      <c r="H28" s="30">
        <f t="shared" si="15"/>
        <v>1.2488153</v>
      </c>
      <c r="I28" s="30">
        <f t="shared" si="16"/>
        <v>3.187994166666667</v>
      </c>
      <c r="J28" s="35">
        <f t="shared" si="17"/>
        <v>0.6375988333333334</v>
      </c>
      <c r="K28" s="30">
        <v>1.58</v>
      </c>
      <c r="L28" s="30">
        <f t="shared" si="11"/>
        <v>3.9462563480000004</v>
      </c>
      <c r="M28" s="30">
        <f t="shared" si="18"/>
        <v>20.497443648</v>
      </c>
      <c r="N28" s="36">
        <f t="shared" si="19"/>
        <v>24.976306</v>
      </c>
      <c r="O28" s="37">
        <v>5768200</v>
      </c>
      <c r="P28" s="34">
        <v>80</v>
      </c>
      <c r="Q28" s="37">
        <v>433</v>
      </c>
      <c r="R28" s="34">
        <v>290.39</v>
      </c>
      <c r="S28" s="26">
        <v>3</v>
      </c>
      <c r="T28" s="26">
        <f t="shared" si="12"/>
        <v>1319.17</v>
      </c>
      <c r="U28" s="26">
        <v>5</v>
      </c>
      <c r="V28" s="26"/>
      <c r="W28" s="26"/>
      <c r="X28" s="18"/>
    </row>
    <row r="29" spans="1:24" ht="20.25">
      <c r="A29" s="28">
        <v>16</v>
      </c>
      <c r="B29" s="31" t="s">
        <v>30</v>
      </c>
      <c r="C29" s="38">
        <v>3380</v>
      </c>
      <c r="D29" s="36">
        <v>20</v>
      </c>
      <c r="E29" s="34">
        <f t="shared" si="13"/>
        <v>1530.2372</v>
      </c>
      <c r="F29" s="30">
        <f t="shared" si="10"/>
        <v>53.877101416666676</v>
      </c>
      <c r="G29" s="30">
        <f t="shared" si="14"/>
        <v>10.23664926916667</v>
      </c>
      <c r="H29" s="30">
        <f t="shared" si="15"/>
        <v>0.12098020000000001</v>
      </c>
      <c r="I29" s="30">
        <f t="shared" si="16"/>
        <v>2.693855070833334</v>
      </c>
      <c r="J29" s="35">
        <f t="shared" si="17"/>
        <v>0.45526150697083345</v>
      </c>
      <c r="K29" s="30">
        <v>1.58</v>
      </c>
      <c r="L29" s="30">
        <f t="shared" si="11"/>
        <v>0.38229743200000005</v>
      </c>
      <c r="M29" s="30">
        <f t="shared" si="18"/>
        <v>13.433781972000004</v>
      </c>
      <c r="N29" s="36">
        <f t="shared" si="19"/>
        <v>2.419604</v>
      </c>
      <c r="O29" s="37">
        <v>558800</v>
      </c>
      <c r="P29" s="34">
        <v>80</v>
      </c>
      <c r="Q29" s="37">
        <v>433</v>
      </c>
      <c r="R29" s="34">
        <v>290.39</v>
      </c>
      <c r="S29" s="26">
        <v>3</v>
      </c>
      <c r="T29" s="26">
        <f t="shared" si="12"/>
        <v>1319.17</v>
      </c>
      <c r="U29" s="26">
        <v>5</v>
      </c>
      <c r="V29" s="26"/>
      <c r="W29" s="26"/>
      <c r="X29" s="18"/>
    </row>
    <row r="30" spans="1:24" ht="20.25">
      <c r="A30" s="28">
        <v>17</v>
      </c>
      <c r="B30" s="31" t="s">
        <v>33</v>
      </c>
      <c r="C30" s="38">
        <v>3390</v>
      </c>
      <c r="D30" s="36">
        <v>20</v>
      </c>
      <c r="E30" s="34">
        <f t="shared" si="13"/>
        <v>1530.2372</v>
      </c>
      <c r="F30" s="30">
        <f t="shared" si="10"/>
        <v>54.03650112500001</v>
      </c>
      <c r="G30" s="30">
        <f t="shared" si="14"/>
        <v>10.266935213750001</v>
      </c>
      <c r="H30" s="30">
        <f t="shared" si="15"/>
        <v>4.1241104485</v>
      </c>
      <c r="I30" s="30">
        <f t="shared" si="16"/>
        <v>2.70182505625</v>
      </c>
      <c r="J30" s="35">
        <f t="shared" si="17"/>
        <v>0.4579593470343751</v>
      </c>
      <c r="K30" s="30">
        <v>1.58</v>
      </c>
      <c r="L30" s="30">
        <f t="shared" si="11"/>
        <v>13.03218901726</v>
      </c>
      <c r="M30" s="30">
        <f t="shared" si="18"/>
        <v>30.125059735760004</v>
      </c>
      <c r="N30" s="36">
        <f t="shared" si="19"/>
        <v>82.48220897</v>
      </c>
      <c r="O30" s="37">
        <v>19049009</v>
      </c>
      <c r="P30" s="34">
        <v>80</v>
      </c>
      <c r="Q30" s="37">
        <v>433</v>
      </c>
      <c r="R30" s="34">
        <v>290.39</v>
      </c>
      <c r="S30" s="26">
        <v>3</v>
      </c>
      <c r="T30" s="26">
        <f t="shared" si="12"/>
        <v>1319.17</v>
      </c>
      <c r="U30" s="26">
        <v>5</v>
      </c>
      <c r="V30" s="26"/>
      <c r="W30" s="26"/>
      <c r="X30" s="18"/>
    </row>
    <row r="31" spans="1:24" ht="20.25">
      <c r="A31" s="28">
        <v>18</v>
      </c>
      <c r="B31" s="31" t="s">
        <v>34</v>
      </c>
      <c r="C31" s="38">
        <v>4000</v>
      </c>
      <c r="D31" s="36">
        <v>20</v>
      </c>
      <c r="E31" s="34">
        <f t="shared" si="13"/>
        <v>1530.2372</v>
      </c>
      <c r="F31" s="30">
        <f t="shared" si="10"/>
        <v>63.759883333333335</v>
      </c>
      <c r="G31" s="30">
        <f t="shared" si="14"/>
        <v>12.114377833333334</v>
      </c>
      <c r="H31" s="30">
        <f t="shared" si="15"/>
        <v>4.7621199275</v>
      </c>
      <c r="I31" s="30">
        <f t="shared" si="16"/>
        <v>3.187994166666667</v>
      </c>
      <c r="J31" s="35">
        <f t="shared" si="17"/>
        <v>0.6375988333333334</v>
      </c>
      <c r="K31" s="30">
        <v>1.58</v>
      </c>
      <c r="L31" s="30">
        <f t="shared" si="11"/>
        <v>15.0482989709</v>
      </c>
      <c r="M31" s="30">
        <f t="shared" si="18"/>
        <v>35.1127908984</v>
      </c>
      <c r="N31" s="36">
        <f t="shared" si="19"/>
        <v>95.24239855</v>
      </c>
      <c r="O31" s="37">
        <v>21995935</v>
      </c>
      <c r="P31" s="34">
        <v>80</v>
      </c>
      <c r="Q31" s="37">
        <v>433</v>
      </c>
      <c r="R31" s="34">
        <v>290.39</v>
      </c>
      <c r="S31" s="26">
        <v>3</v>
      </c>
      <c r="T31" s="26">
        <f t="shared" si="12"/>
        <v>1319.17</v>
      </c>
      <c r="U31" s="26">
        <v>5</v>
      </c>
      <c r="V31" s="26"/>
      <c r="W31" s="26"/>
      <c r="X31" s="18"/>
    </row>
    <row r="32" spans="1:24" ht="20.25">
      <c r="A32" s="26">
        <v>19</v>
      </c>
      <c r="B32" s="26" t="s">
        <v>35</v>
      </c>
      <c r="C32" s="28">
        <v>3000</v>
      </c>
      <c r="D32" s="39">
        <v>12.5</v>
      </c>
      <c r="E32" s="34">
        <f t="shared" si="13"/>
        <v>772.7804</v>
      </c>
      <c r="F32" s="30">
        <f t="shared" si="10"/>
        <v>77.27803999999999</v>
      </c>
      <c r="G32" s="30">
        <f t="shared" si="14"/>
        <v>14.682827599999998</v>
      </c>
      <c r="H32" s="30">
        <f t="shared" si="15"/>
        <v>2.368858565</v>
      </c>
      <c r="I32" s="30">
        <f t="shared" si="16"/>
        <v>3.8639019999999995</v>
      </c>
      <c r="J32" s="35">
        <f t="shared" si="17"/>
        <v>0.9273364799999998</v>
      </c>
      <c r="K32" s="30">
        <v>1.58</v>
      </c>
      <c r="L32" s="30">
        <f t="shared" si="11"/>
        <v>7.485593065400002</v>
      </c>
      <c r="M32" s="30">
        <f t="shared" si="18"/>
        <v>28.4011812304</v>
      </c>
      <c r="N32" s="36">
        <f t="shared" si="19"/>
        <v>47.37717130000001</v>
      </c>
      <c r="O32" s="26">
        <v>10941610</v>
      </c>
      <c r="P32" s="26">
        <v>25</v>
      </c>
      <c r="Q32" s="37">
        <v>401</v>
      </c>
      <c r="R32" s="34">
        <v>260.19</v>
      </c>
      <c r="S32" s="26">
        <v>1</v>
      </c>
      <c r="T32" s="26">
        <f t="shared" si="12"/>
        <v>666.19</v>
      </c>
      <c r="U32" s="26">
        <v>5</v>
      </c>
      <c r="V32" s="26"/>
      <c r="W32" s="26"/>
      <c r="X32" s="18"/>
    </row>
    <row r="33" spans="1:24" ht="20.25">
      <c r="A33" s="26">
        <v>20</v>
      </c>
      <c r="B33" s="26" t="s">
        <v>36</v>
      </c>
      <c r="C33" s="28">
        <v>3999</v>
      </c>
      <c r="D33" s="39">
        <v>12.5</v>
      </c>
      <c r="E33" s="34">
        <f t="shared" si="13"/>
        <v>772.7804</v>
      </c>
      <c r="F33" s="30">
        <f t="shared" si="10"/>
        <v>103.01162732</v>
      </c>
      <c r="G33" s="30">
        <f t="shared" si="14"/>
        <v>19.572209190800002</v>
      </c>
      <c r="H33" s="30">
        <f t="shared" si="15"/>
        <v>4.9479343</v>
      </c>
      <c r="I33" s="30">
        <f t="shared" si="16"/>
        <v>5.150581366</v>
      </c>
      <c r="J33" s="35">
        <f t="shared" si="17"/>
        <v>1.6477739906107203</v>
      </c>
      <c r="K33" s="30">
        <v>1.58</v>
      </c>
      <c r="L33" s="30">
        <f t="shared" si="11"/>
        <v>15.635472388</v>
      </c>
      <c r="M33" s="30">
        <f t="shared" si="18"/>
        <v>45.3061972448</v>
      </c>
      <c r="N33" s="36">
        <f t="shared" si="19"/>
        <v>98.958686</v>
      </c>
      <c r="O33" s="26">
        <v>22854200</v>
      </c>
      <c r="P33" s="26">
        <v>25</v>
      </c>
      <c r="Q33" s="37">
        <v>401</v>
      </c>
      <c r="R33" s="34">
        <v>260.19</v>
      </c>
      <c r="S33" s="26">
        <v>1</v>
      </c>
      <c r="T33" s="26">
        <f t="shared" si="12"/>
        <v>666.19</v>
      </c>
      <c r="U33" s="26">
        <v>5</v>
      </c>
      <c r="V33" s="26"/>
      <c r="W33" s="26"/>
      <c r="X33" s="18"/>
    </row>
    <row r="34" spans="1:24" ht="20.25">
      <c r="A34" s="26"/>
      <c r="B34" s="26"/>
      <c r="C34" s="26"/>
      <c r="D34" s="26"/>
      <c r="E34" s="26"/>
      <c r="F34" s="26"/>
      <c r="G34" s="53">
        <f>SUM(G14:G33)</f>
        <v>237.51560521521668</v>
      </c>
      <c r="H34" s="53">
        <f>SUM(H14:H33)</f>
        <v>52.138092250499994</v>
      </c>
      <c r="I34" s="53">
        <f>SUM(I14:I33)</f>
        <v>62.50410663558334</v>
      </c>
      <c r="J34" s="55"/>
      <c r="K34" s="56" t="s">
        <v>109</v>
      </c>
      <c r="L34" s="53">
        <f>SUM(L14:L33)</f>
        <v>164.75637151158003</v>
      </c>
      <c r="M34" s="53">
        <f>SUM(M14:M33)</f>
        <v>516.9141756128802</v>
      </c>
      <c r="N34" s="53">
        <f>SUM(N14:N33)</f>
        <v>1042.7618450100001</v>
      </c>
      <c r="O34" s="26"/>
      <c r="P34" s="26"/>
      <c r="Q34" s="26"/>
      <c r="R34" s="26"/>
      <c r="S34" s="26"/>
      <c r="T34" s="26"/>
      <c r="U34" s="26"/>
      <c r="V34" s="26"/>
      <c r="W34" s="26"/>
      <c r="X34" s="18"/>
    </row>
    <row r="35" spans="1:24" ht="12.75">
      <c r="A35" s="18"/>
      <c r="B35" s="21"/>
      <c r="C35" s="22"/>
      <c r="D35" s="22"/>
      <c r="E35" s="22"/>
      <c r="F35" s="22"/>
      <c r="G35" s="22"/>
      <c r="H35" s="22"/>
      <c r="I35" s="22"/>
      <c r="J35" s="2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2.75">
      <c r="A36" s="18" t="s">
        <v>37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8" t="s">
        <v>37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</sheetData>
  <sheetProtection/>
  <mergeCells count="5">
    <mergeCell ref="B3:J3"/>
    <mergeCell ref="A1:U1"/>
    <mergeCell ref="U2:W2"/>
    <mergeCell ref="R2:T2"/>
    <mergeCell ref="K2:L2"/>
  </mergeCells>
  <printOptions/>
  <pageMargins left="0.7" right="0.7" top="0.75" bottom="0.75" header="0.3" footer="0.3"/>
  <pageSetup horizontalDpi="600" verticalDpi="600" orientation="landscape" scale="42" r:id="rId1"/>
  <colBreaks count="1" manualBreakCount="1">
    <brk id="23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60" zoomScaleNormal="60" zoomScalePageLayoutView="0" workbookViewId="0" topLeftCell="A1">
      <selection activeCell="A1" sqref="A1:V34"/>
    </sheetView>
  </sheetViews>
  <sheetFormatPr defaultColWidth="9.140625" defaultRowHeight="12.75"/>
  <cols>
    <col min="1" max="1" width="8.8515625" style="0" customWidth="1"/>
    <col min="2" max="2" width="29.00390625" style="0" customWidth="1"/>
    <col min="3" max="3" width="13.8515625" style="0" customWidth="1"/>
    <col min="4" max="4" width="10.8515625" style="0" customWidth="1"/>
    <col min="5" max="5" width="21.00390625" style="0" customWidth="1"/>
    <col min="6" max="6" width="19.57421875" style="0" customWidth="1"/>
    <col min="7" max="7" width="16.140625" style="0" customWidth="1"/>
    <col min="8" max="8" width="13.421875" style="0" customWidth="1"/>
    <col min="9" max="9" width="14.421875" style="0" customWidth="1"/>
    <col min="10" max="10" width="11.7109375" style="0" hidden="1" customWidth="1"/>
    <col min="12" max="12" width="11.28125" style="0" customWidth="1"/>
    <col min="13" max="13" width="18.421875" style="0" customWidth="1"/>
    <col min="14" max="14" width="12.57421875" style="0" customWidth="1"/>
    <col min="15" max="15" width="16.140625" style="0" customWidth="1"/>
    <col min="18" max="18" width="10.57421875" style="0" customWidth="1"/>
    <col min="21" max="21" width="20.57421875" style="0" customWidth="1"/>
    <col min="22" max="22" width="0.13671875" style="0" hidden="1" customWidth="1"/>
  </cols>
  <sheetData>
    <row r="1" spans="1:22" ht="20.25">
      <c r="A1" s="73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18"/>
    </row>
    <row r="2" spans="1:22" ht="354.75" customHeight="1">
      <c r="A2" s="26" t="s">
        <v>0</v>
      </c>
      <c r="B2" s="58" t="s">
        <v>1</v>
      </c>
      <c r="C2" s="58" t="s">
        <v>2</v>
      </c>
      <c r="D2" s="59" t="s">
        <v>3</v>
      </c>
      <c r="E2" s="57" t="s">
        <v>100</v>
      </c>
      <c r="F2" s="58" t="s">
        <v>4</v>
      </c>
      <c r="G2" s="58" t="s">
        <v>40</v>
      </c>
      <c r="H2" s="58" t="s">
        <v>105</v>
      </c>
      <c r="I2" s="58" t="s">
        <v>41</v>
      </c>
      <c r="J2" s="60" t="s">
        <v>41</v>
      </c>
      <c r="K2" s="71" t="s">
        <v>42</v>
      </c>
      <c r="L2" s="72"/>
      <c r="M2" s="58" t="s">
        <v>39</v>
      </c>
      <c r="N2" s="58" t="s">
        <v>5</v>
      </c>
      <c r="O2" s="58" t="s">
        <v>6</v>
      </c>
      <c r="P2" s="58" t="s">
        <v>106</v>
      </c>
      <c r="Q2" s="58" t="s">
        <v>107</v>
      </c>
      <c r="R2" s="68" t="s">
        <v>101</v>
      </c>
      <c r="S2" s="69"/>
      <c r="T2" s="69"/>
      <c r="U2" s="68" t="s">
        <v>108</v>
      </c>
      <c r="V2" s="70"/>
    </row>
    <row r="3" spans="1:22" ht="20.25">
      <c r="A3" s="28"/>
      <c r="B3" s="62" t="s">
        <v>110</v>
      </c>
      <c r="C3" s="63"/>
      <c r="D3" s="63"/>
      <c r="E3" s="63"/>
      <c r="F3" s="63"/>
      <c r="G3" s="63"/>
      <c r="H3" s="63"/>
      <c r="I3" s="63"/>
      <c r="J3" s="64"/>
      <c r="K3" s="28" t="s">
        <v>7</v>
      </c>
      <c r="L3" s="28" t="s">
        <v>8</v>
      </c>
      <c r="M3" s="29" t="s">
        <v>38</v>
      </c>
      <c r="N3" s="28"/>
      <c r="O3" s="28"/>
      <c r="P3" s="26"/>
      <c r="Q3" s="26"/>
      <c r="R3" s="30"/>
      <c r="S3" s="26"/>
      <c r="T3" s="26"/>
      <c r="U3" s="26"/>
      <c r="V3" s="26"/>
    </row>
    <row r="4" spans="1:22" ht="20.25">
      <c r="A4" s="28">
        <v>1</v>
      </c>
      <c r="B4" s="31" t="s">
        <v>9</v>
      </c>
      <c r="C4" s="32">
        <v>4641</v>
      </c>
      <c r="D4" s="33">
        <v>20</v>
      </c>
      <c r="E4" s="34">
        <f>(T4-79)*1.16</f>
        <v>1095.9448</v>
      </c>
      <c r="F4" s="30">
        <f>C4/P4*0.001*E4/1.2</f>
        <v>70.64277523333334</v>
      </c>
      <c r="G4" s="30">
        <f>(0.15+0.05)*F4</f>
        <v>14.12855504666667</v>
      </c>
      <c r="H4" s="30">
        <f>O4*4.33*0.005/100000</f>
        <v>3.181478325</v>
      </c>
      <c r="I4" s="30">
        <f>5*F4/100</f>
        <v>3.532138761666667</v>
      </c>
      <c r="J4" s="35">
        <f>C4/D4*0.001*I4</f>
        <v>0.8196327996447501</v>
      </c>
      <c r="K4" s="30">
        <v>2.05</v>
      </c>
      <c r="L4" s="30">
        <f>O4*4.33*K4/10000000</f>
        <v>13.0440611325</v>
      </c>
      <c r="M4" s="30">
        <f>G4+H4+I4+L4</f>
        <v>33.88623326583333</v>
      </c>
      <c r="N4" s="36">
        <f>O4*4.33*17.5/10000000</f>
        <v>111.351741375</v>
      </c>
      <c r="O4" s="37">
        <v>14695050</v>
      </c>
      <c r="P4" s="34">
        <v>60</v>
      </c>
      <c r="Q4" s="37">
        <v>433</v>
      </c>
      <c r="R4" s="34">
        <v>290.39</v>
      </c>
      <c r="S4" s="26">
        <v>2</v>
      </c>
      <c r="T4" s="26">
        <f aca="true" t="shared" si="0" ref="T4:T11">Q4+R4*S4+S4*U4</f>
        <v>1023.78</v>
      </c>
      <c r="U4" s="26">
        <v>5</v>
      </c>
      <c r="V4" s="26"/>
    </row>
    <row r="5" spans="1:22" ht="20.25">
      <c r="A5" s="28">
        <v>2</v>
      </c>
      <c r="B5" s="31" t="s">
        <v>10</v>
      </c>
      <c r="C5" s="38">
        <v>4072</v>
      </c>
      <c r="D5" s="39">
        <v>12.5</v>
      </c>
      <c r="E5" s="34">
        <f aca="true" t="shared" si="1" ref="E5:E33">(T5-79)*1.16</f>
        <v>716.1723999999999</v>
      </c>
      <c r="F5" s="30">
        <f aca="true" t="shared" si="2" ref="F5:F11">C5/P5*0.001*E5/1.2</f>
        <v>74.77574391794873</v>
      </c>
      <c r="G5" s="30">
        <f aca="true" t="shared" si="3" ref="G5:G11">(0.15+0.05)*F5</f>
        <v>14.955148783589747</v>
      </c>
      <c r="H5" s="30">
        <f aca="true" t="shared" si="4" ref="H5:H11">O5*4.33*0.005/100000</f>
        <v>1.7004256399999997</v>
      </c>
      <c r="I5" s="30">
        <f aca="true" t="shared" si="5" ref="I5:I11">5*F5/100</f>
        <v>3.7387871958974364</v>
      </c>
      <c r="J5" s="35">
        <f aca="true" t="shared" si="6" ref="J5:J10">C5/D5*0.001*I5</f>
        <v>1.2179473169355488</v>
      </c>
      <c r="K5" s="30">
        <v>2.05</v>
      </c>
      <c r="L5" s="30">
        <f aca="true" t="shared" si="7" ref="L5:L11">O5*4.33*K5/10000000</f>
        <v>6.971745124</v>
      </c>
      <c r="M5" s="30">
        <f aca="true" t="shared" si="8" ref="M5:M11">G5+H5+I5+L5</f>
        <v>27.366106743487187</v>
      </c>
      <c r="N5" s="36">
        <f aca="true" t="shared" si="9" ref="N5:N11">O5*4.33*17.5/10000000</f>
        <v>59.5148974</v>
      </c>
      <c r="O5" s="37">
        <v>7854160</v>
      </c>
      <c r="P5" s="34">
        <v>32.5</v>
      </c>
      <c r="Q5" s="37">
        <v>401</v>
      </c>
      <c r="R5" s="34">
        <v>290.39</v>
      </c>
      <c r="S5" s="26">
        <v>1</v>
      </c>
      <c r="T5" s="26">
        <f t="shared" si="0"/>
        <v>696.39</v>
      </c>
      <c r="U5" s="26">
        <v>5</v>
      </c>
      <c r="V5" s="26"/>
    </row>
    <row r="6" spans="1:22" ht="20.25">
      <c r="A6" s="28">
        <v>3</v>
      </c>
      <c r="B6" s="31" t="s">
        <v>11</v>
      </c>
      <c r="C6" s="38">
        <v>4871</v>
      </c>
      <c r="D6" s="36">
        <v>20</v>
      </c>
      <c r="E6" s="34">
        <f t="shared" si="1"/>
        <v>1095.9448</v>
      </c>
      <c r="F6" s="30">
        <f t="shared" si="2"/>
        <v>74.14371001111112</v>
      </c>
      <c r="G6" s="30">
        <f t="shared" si="3"/>
        <v>14.828742002222226</v>
      </c>
      <c r="H6" s="30">
        <f t="shared" si="4"/>
        <v>2.3710776900000003</v>
      </c>
      <c r="I6" s="30">
        <f t="shared" si="5"/>
        <v>3.707185500555556</v>
      </c>
      <c r="J6" s="35">
        <f t="shared" si="6"/>
        <v>0.9028850286603057</v>
      </c>
      <c r="K6" s="30">
        <v>2.05</v>
      </c>
      <c r="L6" s="30">
        <f t="shared" si="7"/>
        <v>9.721418529000001</v>
      </c>
      <c r="M6" s="30">
        <f t="shared" si="8"/>
        <v>30.628423721777786</v>
      </c>
      <c r="N6" s="36">
        <f t="shared" si="9"/>
        <v>82.98771915000002</v>
      </c>
      <c r="O6" s="37">
        <v>10951860</v>
      </c>
      <c r="P6" s="34">
        <v>60</v>
      </c>
      <c r="Q6" s="37">
        <v>433</v>
      </c>
      <c r="R6" s="34">
        <v>290.39</v>
      </c>
      <c r="S6" s="26">
        <v>2</v>
      </c>
      <c r="T6" s="26">
        <f t="shared" si="0"/>
        <v>1023.78</v>
      </c>
      <c r="U6" s="26">
        <v>5</v>
      </c>
      <c r="V6" s="26"/>
    </row>
    <row r="7" spans="1:22" ht="20.25">
      <c r="A7" s="28">
        <v>4</v>
      </c>
      <c r="B7" s="31" t="s">
        <v>12</v>
      </c>
      <c r="C7" s="38">
        <v>4970</v>
      </c>
      <c r="D7" s="36">
        <v>20</v>
      </c>
      <c r="E7" s="34">
        <f t="shared" si="1"/>
        <v>1095.9448</v>
      </c>
      <c r="F7" s="30">
        <f t="shared" si="2"/>
        <v>75.6506341111111</v>
      </c>
      <c r="G7" s="30">
        <f t="shared" si="3"/>
        <v>15.130126822222222</v>
      </c>
      <c r="H7" s="30">
        <f t="shared" si="4"/>
        <v>3.083811278</v>
      </c>
      <c r="I7" s="30">
        <f t="shared" si="5"/>
        <v>3.7825317055555554</v>
      </c>
      <c r="J7" s="35">
        <f t="shared" si="6"/>
        <v>0.9399591288305555</v>
      </c>
      <c r="K7" s="30">
        <v>2.05</v>
      </c>
      <c r="L7" s="30">
        <f t="shared" si="7"/>
        <v>12.643626239799998</v>
      </c>
      <c r="M7" s="30">
        <f t="shared" si="8"/>
        <v>34.64009604557778</v>
      </c>
      <c r="N7" s="36">
        <f t="shared" si="9"/>
        <v>107.93339472999999</v>
      </c>
      <c r="O7" s="37">
        <v>14243932</v>
      </c>
      <c r="P7" s="34">
        <v>60</v>
      </c>
      <c r="Q7" s="37">
        <v>433</v>
      </c>
      <c r="R7" s="34">
        <v>290.39</v>
      </c>
      <c r="S7" s="26">
        <v>2</v>
      </c>
      <c r="T7" s="26">
        <f t="shared" si="0"/>
        <v>1023.78</v>
      </c>
      <c r="U7" s="26">
        <v>5</v>
      </c>
      <c r="V7" s="26"/>
    </row>
    <row r="8" spans="1:22" ht="20.25">
      <c r="A8" s="28">
        <v>5</v>
      </c>
      <c r="B8" s="31" t="s">
        <v>13</v>
      </c>
      <c r="C8" s="38">
        <v>4775</v>
      </c>
      <c r="D8" s="36">
        <v>12.5</v>
      </c>
      <c r="E8" s="34">
        <f t="shared" si="1"/>
        <v>753.2923999999999</v>
      </c>
      <c r="F8" s="30">
        <f t="shared" si="2"/>
        <v>92.23003102564103</v>
      </c>
      <c r="G8" s="30">
        <f t="shared" si="3"/>
        <v>18.446006205128207</v>
      </c>
      <c r="H8" s="30">
        <f t="shared" si="4"/>
        <v>4.401914372</v>
      </c>
      <c r="I8" s="30">
        <f t="shared" si="5"/>
        <v>4.611501551282052</v>
      </c>
      <c r="J8" s="35">
        <f t="shared" si="6"/>
        <v>1.7615935925897437</v>
      </c>
      <c r="K8" s="30">
        <v>2.05</v>
      </c>
      <c r="L8" s="30">
        <f t="shared" si="7"/>
        <v>18.047848925199997</v>
      </c>
      <c r="M8" s="30">
        <f t="shared" si="8"/>
        <v>45.50727105361025</v>
      </c>
      <c r="N8" s="36">
        <f t="shared" si="9"/>
        <v>154.06700302000002</v>
      </c>
      <c r="O8" s="37">
        <v>20332168</v>
      </c>
      <c r="P8" s="34">
        <v>32.5</v>
      </c>
      <c r="Q8" s="37">
        <v>433</v>
      </c>
      <c r="R8" s="34">
        <v>290.39</v>
      </c>
      <c r="S8" s="26">
        <v>1</v>
      </c>
      <c r="T8" s="26">
        <f t="shared" si="0"/>
        <v>728.39</v>
      </c>
      <c r="U8" s="26">
        <v>5</v>
      </c>
      <c r="V8" s="26"/>
    </row>
    <row r="9" spans="1:22" ht="20.25">
      <c r="A9" s="28">
        <v>6</v>
      </c>
      <c r="B9" s="31" t="s">
        <v>14</v>
      </c>
      <c r="C9" s="38">
        <v>4700</v>
      </c>
      <c r="D9" s="36">
        <v>20</v>
      </c>
      <c r="E9" s="34">
        <f t="shared" si="1"/>
        <v>1438.5972</v>
      </c>
      <c r="F9" s="30">
        <f t="shared" si="2"/>
        <v>70.43132125</v>
      </c>
      <c r="G9" s="30">
        <f t="shared" si="3"/>
        <v>14.08626425</v>
      </c>
      <c r="H9" s="30">
        <f t="shared" si="4"/>
        <v>2.6801812350000005</v>
      </c>
      <c r="I9" s="30">
        <f t="shared" si="5"/>
        <v>3.5215660625</v>
      </c>
      <c r="J9" s="35">
        <f t="shared" si="6"/>
        <v>0.8275680246875</v>
      </c>
      <c r="K9" s="30">
        <v>2.05</v>
      </c>
      <c r="L9" s="30">
        <f t="shared" si="7"/>
        <v>10.9887430635</v>
      </c>
      <c r="M9" s="30">
        <f t="shared" si="8"/>
        <v>31.276754610999998</v>
      </c>
      <c r="N9" s="36">
        <f t="shared" si="9"/>
        <v>93.806343225</v>
      </c>
      <c r="O9" s="37">
        <v>12379590</v>
      </c>
      <c r="P9" s="34">
        <v>80</v>
      </c>
      <c r="Q9" s="37">
        <v>433</v>
      </c>
      <c r="R9" s="34">
        <v>290.39</v>
      </c>
      <c r="S9" s="26">
        <v>3</v>
      </c>
      <c r="T9" s="26">
        <f t="shared" si="0"/>
        <v>1319.17</v>
      </c>
      <c r="U9" s="26">
        <v>5</v>
      </c>
      <c r="V9" s="26"/>
    </row>
    <row r="10" spans="1:22" ht="20.25">
      <c r="A10" s="28">
        <v>7</v>
      </c>
      <c r="B10" s="31" t="s">
        <v>15</v>
      </c>
      <c r="C10" s="38">
        <v>4950</v>
      </c>
      <c r="D10" s="36">
        <v>20</v>
      </c>
      <c r="E10" s="34">
        <f t="shared" si="1"/>
        <v>1095.9448</v>
      </c>
      <c r="F10" s="30">
        <f t="shared" si="2"/>
        <v>75.34620500000001</v>
      </c>
      <c r="G10" s="30">
        <f t="shared" si="3"/>
        <v>15.069241000000003</v>
      </c>
      <c r="H10" s="30">
        <f t="shared" si="4"/>
        <v>3.188254775</v>
      </c>
      <c r="I10" s="30">
        <f t="shared" si="5"/>
        <v>3.7673102500000004</v>
      </c>
      <c r="J10" s="35">
        <f t="shared" si="6"/>
        <v>0.9324092868750001</v>
      </c>
      <c r="K10" s="30">
        <v>2.05</v>
      </c>
      <c r="L10" s="30">
        <f t="shared" si="7"/>
        <v>13.071844577499999</v>
      </c>
      <c r="M10" s="30">
        <f t="shared" si="8"/>
        <v>35.096650602500006</v>
      </c>
      <c r="N10" s="36">
        <f t="shared" si="9"/>
        <v>111.588917125</v>
      </c>
      <c r="O10" s="37">
        <v>14726350</v>
      </c>
      <c r="P10" s="34">
        <v>60</v>
      </c>
      <c r="Q10" s="37">
        <v>433</v>
      </c>
      <c r="R10" s="34">
        <v>290.39</v>
      </c>
      <c r="S10" s="26">
        <v>2</v>
      </c>
      <c r="T10" s="26">
        <f t="shared" si="0"/>
        <v>1023.78</v>
      </c>
      <c r="U10" s="26">
        <v>5</v>
      </c>
      <c r="V10" s="26"/>
    </row>
    <row r="11" spans="1:22" ht="20.25">
      <c r="A11" s="28">
        <v>8</v>
      </c>
      <c r="B11" s="31" t="s">
        <v>16</v>
      </c>
      <c r="C11" s="38">
        <v>4130</v>
      </c>
      <c r="D11" s="36">
        <v>20</v>
      </c>
      <c r="E11" s="34">
        <f t="shared" si="1"/>
        <v>753.2923999999999</v>
      </c>
      <c r="F11" s="30">
        <f t="shared" si="2"/>
        <v>64.81453358333333</v>
      </c>
      <c r="G11" s="30">
        <f t="shared" si="3"/>
        <v>12.962906716666666</v>
      </c>
      <c r="H11" s="30">
        <f t="shared" si="4"/>
        <v>3.0550758824999997</v>
      </c>
      <c r="I11" s="30">
        <f t="shared" si="5"/>
        <v>3.2407266791666665</v>
      </c>
      <c r="J11" s="35">
        <f>C11/D11*0.001*I11</f>
        <v>0.6692100592479167</v>
      </c>
      <c r="K11" s="30">
        <v>2.05</v>
      </c>
      <c r="L11" s="30">
        <f t="shared" si="7"/>
        <v>12.52581111825</v>
      </c>
      <c r="M11" s="30">
        <f t="shared" si="8"/>
        <v>31.784520396583332</v>
      </c>
      <c r="N11" s="36">
        <f t="shared" si="9"/>
        <v>106.9276558875</v>
      </c>
      <c r="O11" s="37">
        <v>14111205</v>
      </c>
      <c r="P11" s="34">
        <v>40</v>
      </c>
      <c r="Q11" s="37">
        <v>433</v>
      </c>
      <c r="R11" s="34">
        <v>290.39</v>
      </c>
      <c r="S11" s="26">
        <v>1</v>
      </c>
      <c r="T11" s="26">
        <f t="shared" si="0"/>
        <v>728.39</v>
      </c>
      <c r="U11" s="26">
        <v>5</v>
      </c>
      <c r="V11" s="26"/>
    </row>
    <row r="12" spans="1:22" ht="162">
      <c r="A12" s="40"/>
      <c r="B12" s="41"/>
      <c r="C12" s="40"/>
      <c r="D12" s="42"/>
      <c r="E12" s="34"/>
      <c r="F12" s="44"/>
      <c r="G12" s="45">
        <f>SUM(G4:G11)</f>
        <v>119.60699082649575</v>
      </c>
      <c r="H12" s="45">
        <f>SUM(H4:H11)</f>
        <v>23.6622191975</v>
      </c>
      <c r="I12" s="45">
        <f>SUM(I4:I11)</f>
        <v>29.901747706623933</v>
      </c>
      <c r="J12" s="54"/>
      <c r="K12" s="45"/>
      <c r="L12" s="45">
        <f>SUM(L4:L11)</f>
        <v>97.01509870974999</v>
      </c>
      <c r="M12" s="45">
        <f>SUM(M4:M11)</f>
        <v>270.18605644036967</v>
      </c>
      <c r="N12" s="45">
        <f>SUM(N4:N11)</f>
        <v>828.1776719124999</v>
      </c>
      <c r="O12" s="43"/>
      <c r="P12" s="27"/>
      <c r="Q12" s="45"/>
      <c r="R12" s="46" t="s">
        <v>102</v>
      </c>
      <c r="S12" s="47" t="s">
        <v>103</v>
      </c>
      <c r="T12" s="47" t="s">
        <v>104</v>
      </c>
      <c r="U12" s="47" t="s">
        <v>97</v>
      </c>
      <c r="V12" s="27"/>
    </row>
    <row r="13" spans="1:22" ht="93.75" customHeight="1">
      <c r="A13" s="40"/>
      <c r="B13" s="48" t="s">
        <v>17</v>
      </c>
      <c r="C13" s="49"/>
      <c r="D13" s="49"/>
      <c r="E13" s="34"/>
      <c r="F13" s="49"/>
      <c r="G13" s="49"/>
      <c r="H13" s="49"/>
      <c r="I13" s="49"/>
      <c r="J13" s="49"/>
      <c r="K13" s="49"/>
      <c r="L13" s="49"/>
      <c r="M13" s="49"/>
      <c r="N13" s="50"/>
      <c r="O13" s="43"/>
      <c r="P13" s="27"/>
      <c r="Q13" s="45"/>
      <c r="R13" s="51"/>
      <c r="S13" s="52"/>
      <c r="T13" s="52"/>
      <c r="U13" s="52"/>
      <c r="V13" s="27"/>
    </row>
    <row r="14" spans="1:22" ht="20.25">
      <c r="A14" s="28">
        <v>1</v>
      </c>
      <c r="B14" s="31" t="s">
        <v>18</v>
      </c>
      <c r="C14" s="38">
        <v>2745</v>
      </c>
      <c r="D14" s="36">
        <v>20</v>
      </c>
      <c r="E14" s="34">
        <f t="shared" si="1"/>
        <v>753.2923999999999</v>
      </c>
      <c r="F14" s="30">
        <f aca="true" t="shared" si="10" ref="F14:F33">C14/P14*0.001*E14/1.2</f>
        <v>43.078909125</v>
      </c>
      <c r="G14" s="30">
        <f>(0.15+0.05)*F14</f>
        <v>8.615781825000001</v>
      </c>
      <c r="H14" s="30">
        <f>O14*4.33*0.005/100000</f>
        <v>0.761506275</v>
      </c>
      <c r="I14" s="30">
        <f>5*F14/100</f>
        <v>2.1539454562500002</v>
      </c>
      <c r="J14" s="35">
        <f>C14/D14*0.001*I14</f>
        <v>0.29562901387031254</v>
      </c>
      <c r="K14" s="30">
        <v>1.58</v>
      </c>
      <c r="L14" s="30">
        <f aca="true" t="shared" si="11" ref="L14:L33">O14*4.33*K14/10000000</f>
        <v>2.4063598290000003</v>
      </c>
      <c r="M14" s="30">
        <f>G14+H14+I14+L14</f>
        <v>13.93759338525</v>
      </c>
      <c r="N14" s="36">
        <f>O14*4.33*10/10000000</f>
        <v>15.2301255</v>
      </c>
      <c r="O14" s="37">
        <v>3517350</v>
      </c>
      <c r="P14" s="34">
        <v>40</v>
      </c>
      <c r="Q14" s="37">
        <v>433</v>
      </c>
      <c r="R14" s="34">
        <v>290.39</v>
      </c>
      <c r="S14" s="26">
        <v>1</v>
      </c>
      <c r="T14" s="26">
        <f aca="true" t="shared" si="12" ref="T14:T33">Q14+R14*S14+S14*U14</f>
        <v>728.39</v>
      </c>
      <c r="U14" s="26">
        <v>5</v>
      </c>
      <c r="V14" s="26"/>
    </row>
    <row r="15" spans="1:22" ht="20.25">
      <c r="A15" s="28">
        <v>2</v>
      </c>
      <c r="B15" s="31" t="s">
        <v>19</v>
      </c>
      <c r="C15" s="38">
        <v>3235</v>
      </c>
      <c r="D15" s="36">
        <v>20</v>
      </c>
      <c r="E15" s="34">
        <f t="shared" si="1"/>
        <v>753.2923999999999</v>
      </c>
      <c r="F15" s="30">
        <f t="shared" si="10"/>
        <v>33.845846027777775</v>
      </c>
      <c r="G15" s="30">
        <f aca="true" t="shared" si="13" ref="G15:G33">(0.15+0.05)*F15</f>
        <v>6.7691692055555555</v>
      </c>
      <c r="H15" s="30">
        <f aca="true" t="shared" si="14" ref="H15:H33">O15*4.33*0.005/100000</f>
        <v>2.8721955180000003</v>
      </c>
      <c r="I15" s="30">
        <f aca="true" t="shared" si="15" ref="I15:I33">5*F15/100</f>
        <v>1.6922923013888889</v>
      </c>
      <c r="J15" s="35">
        <f aca="true" t="shared" si="16" ref="J15:J33">C15/D15*0.001*I15</f>
        <v>0.2737282797496528</v>
      </c>
      <c r="K15" s="30">
        <v>1.58</v>
      </c>
      <c r="L15" s="30">
        <f t="shared" si="11"/>
        <v>9.07613783688</v>
      </c>
      <c r="M15" s="30">
        <f aca="true" t="shared" si="17" ref="M15:M33">G15+H15+I15+L15</f>
        <v>20.409794861824444</v>
      </c>
      <c r="N15" s="36">
        <f aca="true" t="shared" si="18" ref="N15:N33">O15*4.33*10/10000000</f>
        <v>57.443910360000004</v>
      </c>
      <c r="O15" s="37">
        <v>13266492</v>
      </c>
      <c r="P15" s="34">
        <v>60</v>
      </c>
      <c r="Q15" s="37">
        <v>433</v>
      </c>
      <c r="R15" s="34">
        <v>290.39</v>
      </c>
      <c r="S15" s="26">
        <v>1</v>
      </c>
      <c r="T15" s="26">
        <f t="shared" si="12"/>
        <v>728.39</v>
      </c>
      <c r="U15" s="26">
        <v>5</v>
      </c>
      <c r="V15" s="26"/>
    </row>
    <row r="16" spans="1:22" ht="20.25">
      <c r="A16" s="28">
        <v>3</v>
      </c>
      <c r="B16" s="31" t="s">
        <v>20</v>
      </c>
      <c r="C16" s="38">
        <v>3950</v>
      </c>
      <c r="D16" s="36">
        <v>20</v>
      </c>
      <c r="E16" s="34">
        <f t="shared" si="1"/>
        <v>753.2923999999999</v>
      </c>
      <c r="F16" s="30">
        <f t="shared" si="10"/>
        <v>41.32645805555555</v>
      </c>
      <c r="G16" s="30">
        <f t="shared" si="13"/>
        <v>8.26529161111111</v>
      </c>
      <c r="H16" s="30">
        <f t="shared" si="14"/>
        <v>2.407295109</v>
      </c>
      <c r="I16" s="30">
        <f t="shared" si="15"/>
        <v>2.0663229027777774</v>
      </c>
      <c r="J16" s="35">
        <f t="shared" si="16"/>
        <v>0.40809877329861105</v>
      </c>
      <c r="K16" s="30">
        <v>1.58</v>
      </c>
      <c r="L16" s="30">
        <f t="shared" si="11"/>
        <v>7.60705254444</v>
      </c>
      <c r="M16" s="30">
        <f t="shared" si="17"/>
        <v>20.345962167328885</v>
      </c>
      <c r="N16" s="36">
        <f t="shared" si="18"/>
        <v>48.14590218</v>
      </c>
      <c r="O16" s="37">
        <v>11119146</v>
      </c>
      <c r="P16" s="34">
        <v>60</v>
      </c>
      <c r="Q16" s="37">
        <v>433</v>
      </c>
      <c r="R16" s="34">
        <v>290.39</v>
      </c>
      <c r="S16" s="26">
        <v>1</v>
      </c>
      <c r="T16" s="26">
        <f t="shared" si="12"/>
        <v>728.39</v>
      </c>
      <c r="U16" s="26">
        <v>5</v>
      </c>
      <c r="V16" s="26"/>
    </row>
    <row r="17" spans="1:22" ht="20.25">
      <c r="A17" s="28">
        <v>4</v>
      </c>
      <c r="B17" s="31" t="s">
        <v>21</v>
      </c>
      <c r="C17" s="38">
        <v>3995</v>
      </c>
      <c r="D17" s="36">
        <v>20</v>
      </c>
      <c r="E17" s="34">
        <f t="shared" si="1"/>
        <v>753.2923999999999</v>
      </c>
      <c r="F17" s="30">
        <f t="shared" si="10"/>
        <v>62.69589870833334</v>
      </c>
      <c r="G17" s="30">
        <f t="shared" si="13"/>
        <v>12.539179741666668</v>
      </c>
      <c r="H17" s="30">
        <f t="shared" si="14"/>
        <v>2.94445629</v>
      </c>
      <c r="I17" s="30">
        <f t="shared" si="15"/>
        <v>3.1347949354166667</v>
      </c>
      <c r="J17" s="35">
        <f t="shared" si="16"/>
        <v>0.6261752883494792</v>
      </c>
      <c r="K17" s="30">
        <v>1.58</v>
      </c>
      <c r="L17" s="30">
        <f t="shared" si="11"/>
        <v>9.3044818764</v>
      </c>
      <c r="M17" s="30">
        <f t="shared" si="17"/>
        <v>27.922912843483335</v>
      </c>
      <c r="N17" s="36">
        <f t="shared" si="18"/>
        <v>58.8891258</v>
      </c>
      <c r="O17" s="37">
        <v>13600260</v>
      </c>
      <c r="P17" s="34">
        <v>40</v>
      </c>
      <c r="Q17" s="37">
        <v>433</v>
      </c>
      <c r="R17" s="34">
        <v>290.39</v>
      </c>
      <c r="S17" s="26">
        <v>1</v>
      </c>
      <c r="T17" s="26">
        <f t="shared" si="12"/>
        <v>728.39</v>
      </c>
      <c r="U17" s="26">
        <v>5</v>
      </c>
      <c r="V17" s="26"/>
    </row>
    <row r="18" spans="1:22" ht="20.25">
      <c r="A18" s="28">
        <v>5</v>
      </c>
      <c r="B18" s="31" t="s">
        <v>22</v>
      </c>
      <c r="C18" s="38">
        <v>3750</v>
      </c>
      <c r="D18" s="36">
        <v>20</v>
      </c>
      <c r="E18" s="34">
        <f t="shared" si="1"/>
        <v>1438.5972</v>
      </c>
      <c r="F18" s="30">
        <f t="shared" si="10"/>
        <v>56.195203125</v>
      </c>
      <c r="G18" s="30">
        <f t="shared" si="13"/>
        <v>11.239040625000001</v>
      </c>
      <c r="H18" s="30">
        <f t="shared" si="14"/>
        <v>1.9691402440000003</v>
      </c>
      <c r="I18" s="30">
        <f t="shared" si="15"/>
        <v>2.80976015625</v>
      </c>
      <c r="J18" s="35">
        <f t="shared" si="16"/>
        <v>0.526830029296875</v>
      </c>
      <c r="K18" s="30">
        <v>1.58</v>
      </c>
      <c r="L18" s="30">
        <f t="shared" si="11"/>
        <v>6.22248317104</v>
      </c>
      <c r="M18" s="30">
        <f t="shared" si="17"/>
        <v>22.24042419629</v>
      </c>
      <c r="N18" s="36">
        <f t="shared" si="18"/>
        <v>39.38280488</v>
      </c>
      <c r="O18" s="37">
        <v>9095336</v>
      </c>
      <c r="P18" s="34">
        <v>80</v>
      </c>
      <c r="Q18" s="37">
        <v>433</v>
      </c>
      <c r="R18" s="34">
        <v>290.39</v>
      </c>
      <c r="S18" s="26">
        <v>3</v>
      </c>
      <c r="T18" s="26">
        <f t="shared" si="12"/>
        <v>1319.17</v>
      </c>
      <c r="U18" s="26">
        <v>5</v>
      </c>
      <c r="V18" s="26"/>
    </row>
    <row r="19" spans="1:22" ht="20.25">
      <c r="A19" s="28">
        <v>6</v>
      </c>
      <c r="B19" s="31" t="s">
        <v>23</v>
      </c>
      <c r="C19" s="38">
        <v>3890</v>
      </c>
      <c r="D19" s="36">
        <v>20</v>
      </c>
      <c r="E19" s="34">
        <f t="shared" si="1"/>
        <v>1438.5972</v>
      </c>
      <c r="F19" s="30">
        <f t="shared" si="10"/>
        <v>58.293157375</v>
      </c>
      <c r="G19" s="30">
        <f t="shared" si="13"/>
        <v>11.658631475</v>
      </c>
      <c r="H19" s="30">
        <f t="shared" si="14"/>
        <v>2.306476255</v>
      </c>
      <c r="I19" s="30">
        <f t="shared" si="15"/>
        <v>2.91465786875</v>
      </c>
      <c r="J19" s="35">
        <f t="shared" si="16"/>
        <v>0.566900955471875</v>
      </c>
      <c r="K19" s="30">
        <v>1.58</v>
      </c>
      <c r="L19" s="30">
        <f t="shared" si="11"/>
        <v>7.288464965800001</v>
      </c>
      <c r="M19" s="30">
        <f t="shared" si="17"/>
        <v>24.16823056455</v>
      </c>
      <c r="N19" s="36">
        <f t="shared" si="18"/>
        <v>46.1295251</v>
      </c>
      <c r="O19" s="37">
        <v>10653470</v>
      </c>
      <c r="P19" s="34">
        <v>80</v>
      </c>
      <c r="Q19" s="37">
        <v>433</v>
      </c>
      <c r="R19" s="34">
        <v>290.39</v>
      </c>
      <c r="S19" s="26">
        <v>3</v>
      </c>
      <c r="T19" s="26">
        <f t="shared" si="12"/>
        <v>1319.17</v>
      </c>
      <c r="U19" s="26">
        <v>5</v>
      </c>
      <c r="V19" s="26"/>
    </row>
    <row r="20" spans="1:22" ht="20.25">
      <c r="A20" s="28">
        <v>7</v>
      </c>
      <c r="B20" s="31" t="s">
        <v>24</v>
      </c>
      <c r="C20" s="38">
        <v>3784</v>
      </c>
      <c r="D20" s="36">
        <v>20</v>
      </c>
      <c r="E20" s="34">
        <f t="shared" si="1"/>
        <v>753.2923999999999</v>
      </c>
      <c r="F20" s="30">
        <f t="shared" si="10"/>
        <v>59.38455086666666</v>
      </c>
      <c r="G20" s="30">
        <f t="shared" si="13"/>
        <v>11.876910173333332</v>
      </c>
      <c r="H20" s="30">
        <f t="shared" si="14"/>
        <v>2.5342234300000004</v>
      </c>
      <c r="I20" s="30">
        <f t="shared" si="15"/>
        <v>2.9692275433333326</v>
      </c>
      <c r="J20" s="35">
        <f t="shared" si="16"/>
        <v>0.5617778511986665</v>
      </c>
      <c r="K20" s="30">
        <v>1.58</v>
      </c>
      <c r="L20" s="30">
        <f t="shared" si="11"/>
        <v>8.008146038800001</v>
      </c>
      <c r="M20" s="30">
        <f t="shared" si="17"/>
        <v>25.388507185466665</v>
      </c>
      <c r="N20" s="36">
        <f t="shared" si="18"/>
        <v>50.6844686</v>
      </c>
      <c r="O20" s="37">
        <v>11705420</v>
      </c>
      <c r="P20" s="34">
        <v>40</v>
      </c>
      <c r="Q20" s="37">
        <v>433</v>
      </c>
      <c r="R20" s="34">
        <v>290.39</v>
      </c>
      <c r="S20" s="26">
        <v>1</v>
      </c>
      <c r="T20" s="26">
        <f t="shared" si="12"/>
        <v>728.39</v>
      </c>
      <c r="U20" s="26">
        <v>5</v>
      </c>
      <c r="V20" s="26"/>
    </row>
    <row r="21" spans="1:22" ht="20.25">
      <c r="A21" s="28">
        <v>8</v>
      </c>
      <c r="B21" s="31" t="s">
        <v>25</v>
      </c>
      <c r="C21" s="38">
        <v>3000</v>
      </c>
      <c r="D21" s="36">
        <v>20</v>
      </c>
      <c r="E21" s="34">
        <f t="shared" si="1"/>
        <v>753.2923999999999</v>
      </c>
      <c r="F21" s="30">
        <f t="shared" si="10"/>
        <v>47.080774999999996</v>
      </c>
      <c r="G21" s="30">
        <f t="shared" si="13"/>
        <v>9.416155</v>
      </c>
      <c r="H21" s="30">
        <f t="shared" si="14"/>
        <v>0.760809145</v>
      </c>
      <c r="I21" s="30">
        <f t="shared" si="15"/>
        <v>2.3540387499999995</v>
      </c>
      <c r="J21" s="35">
        <f t="shared" si="16"/>
        <v>0.3531058124999999</v>
      </c>
      <c r="K21" s="30">
        <v>1.58</v>
      </c>
      <c r="L21" s="30">
        <f t="shared" si="11"/>
        <v>2.4041568982</v>
      </c>
      <c r="M21" s="30">
        <f t="shared" si="17"/>
        <v>14.935159793199999</v>
      </c>
      <c r="N21" s="36">
        <f t="shared" si="18"/>
        <v>15.2161829</v>
      </c>
      <c r="O21" s="37">
        <v>3514130</v>
      </c>
      <c r="P21" s="34">
        <v>40</v>
      </c>
      <c r="Q21" s="37">
        <v>433</v>
      </c>
      <c r="R21" s="34">
        <v>290.39</v>
      </c>
      <c r="S21" s="26">
        <v>1</v>
      </c>
      <c r="T21" s="26">
        <f t="shared" si="12"/>
        <v>728.39</v>
      </c>
      <c r="U21" s="26">
        <v>5</v>
      </c>
      <c r="V21" s="26"/>
    </row>
    <row r="22" spans="1:22" ht="20.25">
      <c r="A22" s="28">
        <v>9</v>
      </c>
      <c r="B22" s="31" t="s">
        <v>26</v>
      </c>
      <c r="C22" s="38">
        <v>4000</v>
      </c>
      <c r="D22" s="39">
        <v>12.5</v>
      </c>
      <c r="E22" s="34">
        <f t="shared" si="1"/>
        <v>753.2923999999999</v>
      </c>
      <c r="F22" s="30">
        <f t="shared" si="10"/>
        <v>77.26075897435896</v>
      </c>
      <c r="G22" s="30">
        <f t="shared" si="13"/>
        <v>15.452151794871794</v>
      </c>
      <c r="H22" s="30">
        <f t="shared" si="14"/>
        <v>5.861573393</v>
      </c>
      <c r="I22" s="30">
        <f t="shared" si="15"/>
        <v>3.863037948717948</v>
      </c>
      <c r="J22" s="35">
        <f t="shared" si="16"/>
        <v>1.2361721435897435</v>
      </c>
      <c r="K22" s="30">
        <v>1.58</v>
      </c>
      <c r="L22" s="30">
        <f t="shared" si="11"/>
        <v>18.52257192188</v>
      </c>
      <c r="M22" s="30">
        <f t="shared" si="17"/>
        <v>43.69933505846974</v>
      </c>
      <c r="N22" s="36">
        <f t="shared" si="18"/>
        <v>117.23146786</v>
      </c>
      <c r="O22" s="37">
        <v>27074242</v>
      </c>
      <c r="P22" s="34">
        <v>32.5</v>
      </c>
      <c r="Q22" s="37">
        <v>433</v>
      </c>
      <c r="R22" s="34">
        <v>290.39</v>
      </c>
      <c r="S22" s="26">
        <v>1</v>
      </c>
      <c r="T22" s="26">
        <f t="shared" si="12"/>
        <v>728.39</v>
      </c>
      <c r="U22" s="26">
        <v>5</v>
      </c>
      <c r="V22" s="26"/>
    </row>
    <row r="23" spans="1:22" ht="20.25">
      <c r="A23" s="28">
        <v>10</v>
      </c>
      <c r="B23" s="31" t="s">
        <v>27</v>
      </c>
      <c r="C23" s="38">
        <v>2934</v>
      </c>
      <c r="D23" s="39">
        <v>12.5</v>
      </c>
      <c r="E23" s="34">
        <f t="shared" si="1"/>
        <v>753.2923999999999</v>
      </c>
      <c r="F23" s="30">
        <f t="shared" si="10"/>
        <v>56.670766707692316</v>
      </c>
      <c r="G23" s="30">
        <f t="shared" si="13"/>
        <v>11.334153341538464</v>
      </c>
      <c r="H23" s="30">
        <f t="shared" si="14"/>
        <v>4.229511525</v>
      </c>
      <c r="I23" s="30">
        <f t="shared" si="15"/>
        <v>2.8335383353846155</v>
      </c>
      <c r="J23" s="35">
        <f t="shared" si="16"/>
        <v>0.6650881180814769</v>
      </c>
      <c r="K23" s="30">
        <v>1.58</v>
      </c>
      <c r="L23" s="30">
        <f t="shared" si="11"/>
        <v>13.365256419000001</v>
      </c>
      <c r="M23" s="30">
        <f t="shared" si="17"/>
        <v>31.76245962092308</v>
      </c>
      <c r="N23" s="36">
        <f t="shared" si="18"/>
        <v>84.5902305</v>
      </c>
      <c r="O23" s="37">
        <v>19535850</v>
      </c>
      <c r="P23" s="34">
        <v>32.5</v>
      </c>
      <c r="Q23" s="37">
        <v>433</v>
      </c>
      <c r="R23" s="34">
        <v>290.39</v>
      </c>
      <c r="S23" s="26">
        <v>1</v>
      </c>
      <c r="T23" s="26">
        <f t="shared" si="12"/>
        <v>728.39</v>
      </c>
      <c r="U23" s="26">
        <v>5</v>
      </c>
      <c r="V23" s="26"/>
    </row>
    <row r="24" spans="1:22" ht="20.25">
      <c r="A24" s="28">
        <v>11</v>
      </c>
      <c r="B24" s="31" t="s">
        <v>28</v>
      </c>
      <c r="C24" s="38">
        <v>4000</v>
      </c>
      <c r="D24" s="36">
        <v>20</v>
      </c>
      <c r="E24" s="34">
        <f t="shared" si="1"/>
        <v>753.2923999999999</v>
      </c>
      <c r="F24" s="30">
        <f t="shared" si="10"/>
        <v>62.774366666666666</v>
      </c>
      <c r="G24" s="30">
        <f t="shared" si="13"/>
        <v>12.554873333333333</v>
      </c>
      <c r="H24" s="30">
        <f t="shared" si="14"/>
        <v>2.460247545</v>
      </c>
      <c r="I24" s="30">
        <f t="shared" si="15"/>
        <v>3.1387183333333333</v>
      </c>
      <c r="J24" s="35">
        <f t="shared" si="16"/>
        <v>0.6277436666666667</v>
      </c>
      <c r="K24" s="30">
        <v>1.58</v>
      </c>
      <c r="L24" s="30">
        <f t="shared" si="11"/>
        <v>7.774382242200001</v>
      </c>
      <c r="M24" s="30">
        <f t="shared" si="17"/>
        <v>25.928221453866666</v>
      </c>
      <c r="N24" s="36">
        <f t="shared" si="18"/>
        <v>49.2049509</v>
      </c>
      <c r="O24" s="37">
        <v>11363730</v>
      </c>
      <c r="P24" s="34">
        <v>40</v>
      </c>
      <c r="Q24" s="37">
        <v>433</v>
      </c>
      <c r="R24" s="34">
        <v>290.39</v>
      </c>
      <c r="S24" s="26">
        <v>1</v>
      </c>
      <c r="T24" s="26">
        <f t="shared" si="12"/>
        <v>728.39</v>
      </c>
      <c r="U24" s="26">
        <v>5</v>
      </c>
      <c r="V24" s="26"/>
    </row>
    <row r="25" spans="1:22" ht="20.25">
      <c r="A25" s="28">
        <v>12</v>
      </c>
      <c r="B25" s="31" t="s">
        <v>29</v>
      </c>
      <c r="C25" s="38">
        <v>2950</v>
      </c>
      <c r="D25" s="36">
        <v>20</v>
      </c>
      <c r="E25" s="34">
        <f t="shared" si="1"/>
        <v>753.2923999999999</v>
      </c>
      <c r="F25" s="30">
        <f t="shared" si="10"/>
        <v>46.29609541666667</v>
      </c>
      <c r="G25" s="30">
        <f t="shared" si="13"/>
        <v>9.259219083333333</v>
      </c>
      <c r="H25" s="30">
        <f t="shared" si="14"/>
        <v>0.33904917549999997</v>
      </c>
      <c r="I25" s="30">
        <f t="shared" si="15"/>
        <v>2.3148047708333332</v>
      </c>
      <c r="J25" s="35">
        <f t="shared" si="16"/>
        <v>0.34143370369791665</v>
      </c>
      <c r="K25" s="30">
        <v>1.58</v>
      </c>
      <c r="L25" s="30">
        <f t="shared" si="11"/>
        <v>1.07139539458</v>
      </c>
      <c r="M25" s="30">
        <f t="shared" si="17"/>
        <v>12.984468424246666</v>
      </c>
      <c r="N25" s="36">
        <f t="shared" si="18"/>
        <v>6.7809835099999995</v>
      </c>
      <c r="O25" s="37">
        <v>1566047</v>
      </c>
      <c r="P25" s="34">
        <v>40</v>
      </c>
      <c r="Q25" s="37">
        <v>433</v>
      </c>
      <c r="R25" s="34">
        <v>290.39</v>
      </c>
      <c r="S25" s="26">
        <v>1</v>
      </c>
      <c r="T25" s="26">
        <f t="shared" si="12"/>
        <v>728.39</v>
      </c>
      <c r="U25" s="26">
        <v>5</v>
      </c>
      <c r="V25" s="26"/>
    </row>
    <row r="26" spans="1:22" ht="20.25">
      <c r="A26" s="28">
        <v>13</v>
      </c>
      <c r="B26" s="31" t="s">
        <v>30</v>
      </c>
      <c r="C26" s="38">
        <v>3527</v>
      </c>
      <c r="D26" s="36">
        <v>20</v>
      </c>
      <c r="E26" s="34">
        <f t="shared" si="1"/>
        <v>1438.5972</v>
      </c>
      <c r="F26" s="30">
        <f t="shared" si="10"/>
        <v>52.85346171250001</v>
      </c>
      <c r="G26" s="30">
        <f t="shared" si="13"/>
        <v>10.570692342500003</v>
      </c>
      <c r="H26" s="30">
        <f t="shared" si="14"/>
        <v>2.09086174</v>
      </c>
      <c r="I26" s="30">
        <f t="shared" si="15"/>
        <v>2.6426730856250003</v>
      </c>
      <c r="J26" s="35">
        <f t="shared" si="16"/>
        <v>0.4660353986499688</v>
      </c>
      <c r="K26" s="30">
        <v>1.58</v>
      </c>
      <c r="L26" s="30">
        <f t="shared" si="11"/>
        <v>6.6071230984</v>
      </c>
      <c r="M26" s="30">
        <f t="shared" si="17"/>
        <v>21.911350266525</v>
      </c>
      <c r="N26" s="36">
        <f t="shared" si="18"/>
        <v>41.8172348</v>
      </c>
      <c r="O26" s="37">
        <v>9657560</v>
      </c>
      <c r="P26" s="34">
        <v>80</v>
      </c>
      <c r="Q26" s="37">
        <v>433</v>
      </c>
      <c r="R26" s="34">
        <v>290.39</v>
      </c>
      <c r="S26" s="26">
        <v>3</v>
      </c>
      <c r="T26" s="26">
        <f t="shared" si="12"/>
        <v>1319.17</v>
      </c>
      <c r="U26" s="26">
        <v>5</v>
      </c>
      <c r="V26" s="26"/>
    </row>
    <row r="27" spans="1:22" ht="20.25">
      <c r="A27" s="28">
        <v>14</v>
      </c>
      <c r="B27" s="31" t="s">
        <v>31</v>
      </c>
      <c r="C27" s="38">
        <v>3853</v>
      </c>
      <c r="D27" s="36">
        <v>20</v>
      </c>
      <c r="E27" s="34">
        <f t="shared" si="1"/>
        <v>1438.5972</v>
      </c>
      <c r="F27" s="30">
        <f t="shared" si="10"/>
        <v>57.73869803750001</v>
      </c>
      <c r="G27" s="30">
        <f t="shared" si="13"/>
        <v>11.547739607500002</v>
      </c>
      <c r="H27" s="30">
        <f t="shared" si="14"/>
        <v>3.0279278650000006</v>
      </c>
      <c r="I27" s="30">
        <f t="shared" si="15"/>
        <v>2.8869349018750006</v>
      </c>
      <c r="J27" s="35">
        <f t="shared" si="16"/>
        <v>0.5561680088462189</v>
      </c>
      <c r="K27" s="30">
        <v>1.58</v>
      </c>
      <c r="L27" s="30">
        <f t="shared" si="11"/>
        <v>9.5682520534</v>
      </c>
      <c r="M27" s="30">
        <f t="shared" si="17"/>
        <v>27.030854427775004</v>
      </c>
      <c r="N27" s="36">
        <f t="shared" si="18"/>
        <v>60.5585573</v>
      </c>
      <c r="O27" s="37">
        <v>13985810</v>
      </c>
      <c r="P27" s="34">
        <v>80</v>
      </c>
      <c r="Q27" s="37">
        <v>433</v>
      </c>
      <c r="R27" s="34">
        <v>290.39</v>
      </c>
      <c r="S27" s="26">
        <v>3</v>
      </c>
      <c r="T27" s="26">
        <f t="shared" si="12"/>
        <v>1319.17</v>
      </c>
      <c r="U27" s="26">
        <v>5</v>
      </c>
      <c r="V27" s="26"/>
    </row>
    <row r="28" spans="1:22" ht="20.25">
      <c r="A28" s="28">
        <v>15</v>
      </c>
      <c r="B28" s="31" t="s">
        <v>32</v>
      </c>
      <c r="C28" s="38">
        <v>4000</v>
      </c>
      <c r="D28" s="36">
        <v>20</v>
      </c>
      <c r="E28" s="34">
        <f t="shared" si="1"/>
        <v>1438.5972</v>
      </c>
      <c r="F28" s="30">
        <f t="shared" si="10"/>
        <v>59.94155000000001</v>
      </c>
      <c r="G28" s="30">
        <f t="shared" si="13"/>
        <v>11.988310000000002</v>
      </c>
      <c r="H28" s="30">
        <f t="shared" si="14"/>
        <v>1.2488153</v>
      </c>
      <c r="I28" s="30">
        <f t="shared" si="15"/>
        <v>2.9970775000000005</v>
      </c>
      <c r="J28" s="35">
        <f t="shared" si="16"/>
        <v>0.5994155000000001</v>
      </c>
      <c r="K28" s="30">
        <v>1.58</v>
      </c>
      <c r="L28" s="30">
        <f t="shared" si="11"/>
        <v>3.9462563480000004</v>
      </c>
      <c r="M28" s="30">
        <f t="shared" si="17"/>
        <v>20.180459148000004</v>
      </c>
      <c r="N28" s="36">
        <f t="shared" si="18"/>
        <v>24.976306</v>
      </c>
      <c r="O28" s="37">
        <v>5768200</v>
      </c>
      <c r="P28" s="34">
        <v>80</v>
      </c>
      <c r="Q28" s="37">
        <v>433</v>
      </c>
      <c r="R28" s="34">
        <v>290.39</v>
      </c>
      <c r="S28" s="26">
        <v>3</v>
      </c>
      <c r="T28" s="26">
        <f t="shared" si="12"/>
        <v>1319.17</v>
      </c>
      <c r="U28" s="26">
        <v>5</v>
      </c>
      <c r="V28" s="26"/>
    </row>
    <row r="29" spans="1:22" ht="20.25">
      <c r="A29" s="28">
        <v>16</v>
      </c>
      <c r="B29" s="31" t="s">
        <v>30</v>
      </c>
      <c r="C29" s="38">
        <v>3380</v>
      </c>
      <c r="D29" s="36">
        <v>20</v>
      </c>
      <c r="E29" s="34">
        <f t="shared" si="1"/>
        <v>1438.5972</v>
      </c>
      <c r="F29" s="30">
        <f t="shared" si="10"/>
        <v>50.65060975000001</v>
      </c>
      <c r="G29" s="30">
        <f t="shared" si="13"/>
        <v>10.130121950000003</v>
      </c>
      <c r="H29" s="30">
        <f t="shared" si="14"/>
        <v>0.12098020000000001</v>
      </c>
      <c r="I29" s="30">
        <f t="shared" si="15"/>
        <v>2.5325304875000003</v>
      </c>
      <c r="J29" s="35">
        <f t="shared" si="16"/>
        <v>0.4279976523875001</v>
      </c>
      <c r="K29" s="30">
        <v>1.58</v>
      </c>
      <c r="L29" s="30">
        <f t="shared" si="11"/>
        <v>0.38229743200000005</v>
      </c>
      <c r="M29" s="30">
        <f t="shared" si="17"/>
        <v>13.165930069500003</v>
      </c>
      <c r="N29" s="36">
        <f t="shared" si="18"/>
        <v>2.419604</v>
      </c>
      <c r="O29" s="37">
        <v>558800</v>
      </c>
      <c r="P29" s="34">
        <v>80</v>
      </c>
      <c r="Q29" s="37">
        <v>433</v>
      </c>
      <c r="R29" s="34">
        <v>290.39</v>
      </c>
      <c r="S29" s="26">
        <v>3</v>
      </c>
      <c r="T29" s="26">
        <f t="shared" si="12"/>
        <v>1319.17</v>
      </c>
      <c r="U29" s="26">
        <v>5</v>
      </c>
      <c r="V29" s="26"/>
    </row>
    <row r="30" spans="1:22" ht="20.25">
      <c r="A30" s="28">
        <v>17</v>
      </c>
      <c r="B30" s="31" t="s">
        <v>33</v>
      </c>
      <c r="C30" s="38">
        <v>3390</v>
      </c>
      <c r="D30" s="36">
        <v>20</v>
      </c>
      <c r="E30" s="34">
        <f t="shared" si="1"/>
        <v>1438.5972</v>
      </c>
      <c r="F30" s="30">
        <f t="shared" si="10"/>
        <v>50.800463625000006</v>
      </c>
      <c r="G30" s="30">
        <f t="shared" si="13"/>
        <v>10.160092725000002</v>
      </c>
      <c r="H30" s="30">
        <f t="shared" si="14"/>
        <v>4.1241104485</v>
      </c>
      <c r="I30" s="30">
        <f t="shared" si="15"/>
        <v>2.5400231812500005</v>
      </c>
      <c r="J30" s="35">
        <f t="shared" si="16"/>
        <v>0.4305339292218751</v>
      </c>
      <c r="K30" s="30">
        <v>1.58</v>
      </c>
      <c r="L30" s="30">
        <f t="shared" si="11"/>
        <v>13.03218901726</v>
      </c>
      <c r="M30" s="30">
        <f t="shared" si="17"/>
        <v>29.856415372010005</v>
      </c>
      <c r="N30" s="36">
        <f t="shared" si="18"/>
        <v>82.48220897</v>
      </c>
      <c r="O30" s="37">
        <v>19049009</v>
      </c>
      <c r="P30" s="34">
        <v>80</v>
      </c>
      <c r="Q30" s="37">
        <v>433</v>
      </c>
      <c r="R30" s="34">
        <v>290.39</v>
      </c>
      <c r="S30" s="26">
        <v>3</v>
      </c>
      <c r="T30" s="26">
        <f t="shared" si="12"/>
        <v>1319.17</v>
      </c>
      <c r="U30" s="26">
        <v>5</v>
      </c>
      <c r="V30" s="26"/>
    </row>
    <row r="31" spans="1:22" ht="20.25">
      <c r="A31" s="28">
        <v>18</v>
      </c>
      <c r="B31" s="31" t="s">
        <v>34</v>
      </c>
      <c r="C31" s="38">
        <v>4000</v>
      </c>
      <c r="D31" s="36">
        <v>20</v>
      </c>
      <c r="E31" s="34">
        <f t="shared" si="1"/>
        <v>1438.5972</v>
      </c>
      <c r="F31" s="30">
        <f t="shared" si="10"/>
        <v>59.94155000000001</v>
      </c>
      <c r="G31" s="30">
        <f t="shared" si="13"/>
        <v>11.988310000000002</v>
      </c>
      <c r="H31" s="30">
        <f t="shared" si="14"/>
        <v>4.7621199275</v>
      </c>
      <c r="I31" s="30">
        <f t="shared" si="15"/>
        <v>2.9970775000000005</v>
      </c>
      <c r="J31" s="35">
        <f t="shared" si="16"/>
        <v>0.5994155000000001</v>
      </c>
      <c r="K31" s="30">
        <v>1.58</v>
      </c>
      <c r="L31" s="30">
        <f t="shared" si="11"/>
        <v>15.0482989709</v>
      </c>
      <c r="M31" s="30">
        <f t="shared" si="17"/>
        <v>34.7958063984</v>
      </c>
      <c r="N31" s="36">
        <f t="shared" si="18"/>
        <v>95.24239855</v>
      </c>
      <c r="O31" s="37">
        <v>21995935</v>
      </c>
      <c r="P31" s="34">
        <v>80</v>
      </c>
      <c r="Q31" s="37">
        <v>433</v>
      </c>
      <c r="R31" s="34">
        <v>290.39</v>
      </c>
      <c r="S31" s="26">
        <v>3</v>
      </c>
      <c r="T31" s="26">
        <f t="shared" si="12"/>
        <v>1319.17</v>
      </c>
      <c r="U31" s="26">
        <v>5</v>
      </c>
      <c r="V31" s="26"/>
    </row>
    <row r="32" spans="1:22" ht="20.25">
      <c r="A32" s="26">
        <v>19</v>
      </c>
      <c r="B32" s="26" t="s">
        <v>35</v>
      </c>
      <c r="C32" s="28">
        <v>3000</v>
      </c>
      <c r="D32" s="39">
        <v>12.5</v>
      </c>
      <c r="E32" s="34">
        <f t="shared" si="1"/>
        <v>681.1404</v>
      </c>
      <c r="F32" s="30">
        <f t="shared" si="10"/>
        <v>68.11404</v>
      </c>
      <c r="G32" s="30">
        <f t="shared" si="13"/>
        <v>13.622808000000001</v>
      </c>
      <c r="H32" s="30">
        <f t="shared" si="14"/>
        <v>2.368858565</v>
      </c>
      <c r="I32" s="30">
        <f t="shared" si="15"/>
        <v>3.405702</v>
      </c>
      <c r="J32" s="35">
        <f t="shared" si="16"/>
        <v>0.81736848</v>
      </c>
      <c r="K32" s="30">
        <v>1.58</v>
      </c>
      <c r="L32" s="30">
        <f t="shared" si="11"/>
        <v>7.485593065400002</v>
      </c>
      <c r="M32" s="30">
        <f t="shared" si="17"/>
        <v>26.882961630400004</v>
      </c>
      <c r="N32" s="36">
        <f t="shared" si="18"/>
        <v>47.37717130000001</v>
      </c>
      <c r="O32" s="26">
        <v>10941610</v>
      </c>
      <c r="P32" s="26">
        <v>25</v>
      </c>
      <c r="Q32" s="37">
        <v>401</v>
      </c>
      <c r="R32" s="34">
        <v>260.19</v>
      </c>
      <c r="S32" s="26">
        <v>1</v>
      </c>
      <c r="T32" s="26">
        <f t="shared" si="12"/>
        <v>666.19</v>
      </c>
      <c r="U32" s="26">
        <v>5</v>
      </c>
      <c r="V32" s="26"/>
    </row>
    <row r="33" spans="1:22" ht="20.25">
      <c r="A33" s="26">
        <v>20</v>
      </c>
      <c r="B33" s="26" t="s">
        <v>36</v>
      </c>
      <c r="C33" s="28">
        <v>3999</v>
      </c>
      <c r="D33" s="39">
        <v>12.5</v>
      </c>
      <c r="E33" s="34">
        <f t="shared" si="1"/>
        <v>681.1404</v>
      </c>
      <c r="F33" s="30">
        <f t="shared" si="10"/>
        <v>90.79601532000002</v>
      </c>
      <c r="G33" s="30">
        <f t="shared" si="13"/>
        <v>18.159203064000007</v>
      </c>
      <c r="H33" s="30">
        <f t="shared" si="14"/>
        <v>4.9479343</v>
      </c>
      <c r="I33" s="30">
        <f t="shared" si="15"/>
        <v>4.539800766000002</v>
      </c>
      <c r="J33" s="35">
        <f t="shared" si="16"/>
        <v>1.4523730610587207</v>
      </c>
      <c r="K33" s="30">
        <v>1.58</v>
      </c>
      <c r="L33" s="30">
        <f t="shared" si="11"/>
        <v>15.635472388</v>
      </c>
      <c r="M33" s="30">
        <f t="shared" si="17"/>
        <v>43.282410518000006</v>
      </c>
      <c r="N33" s="36">
        <f t="shared" si="18"/>
        <v>98.958686</v>
      </c>
      <c r="O33" s="26">
        <v>22854200</v>
      </c>
      <c r="P33" s="26">
        <v>25</v>
      </c>
      <c r="Q33" s="37">
        <v>401</v>
      </c>
      <c r="R33" s="34">
        <v>260.19</v>
      </c>
      <c r="S33" s="26">
        <v>1</v>
      </c>
      <c r="T33" s="26">
        <f t="shared" si="12"/>
        <v>666.19</v>
      </c>
      <c r="U33" s="26">
        <v>5</v>
      </c>
      <c r="V33" s="26"/>
    </row>
    <row r="34" spans="1:22" ht="20.25">
      <c r="A34" s="26"/>
      <c r="B34" s="26"/>
      <c r="C34" s="26"/>
      <c r="D34" s="26"/>
      <c r="E34" s="26"/>
      <c r="F34" s="26"/>
      <c r="G34" s="53">
        <f>SUM(G14:G33)</f>
        <v>227.1478348987436</v>
      </c>
      <c r="H34" s="53">
        <f>SUM(H14:H33)</f>
        <v>52.138092250499994</v>
      </c>
      <c r="I34" s="53">
        <f>SUM(I14:I33)</f>
        <v>56.786958724685896</v>
      </c>
      <c r="J34" s="55"/>
      <c r="K34" s="56" t="s">
        <v>109</v>
      </c>
      <c r="L34" s="53">
        <f>SUM(L14:L33)</f>
        <v>164.75637151158003</v>
      </c>
      <c r="M34" s="53">
        <f>SUM(M14:M33)</f>
        <v>500.82925738550955</v>
      </c>
      <c r="N34" s="53">
        <f>SUM(N14:N33)</f>
        <v>1042.7618450100001</v>
      </c>
      <c r="O34" s="26"/>
      <c r="P34" s="26"/>
      <c r="Q34" s="26"/>
      <c r="R34" s="26"/>
      <c r="S34" s="26"/>
      <c r="T34" s="26"/>
      <c r="U34" s="26"/>
      <c r="V34" s="26"/>
    </row>
  </sheetData>
  <sheetProtection/>
  <mergeCells count="5">
    <mergeCell ref="A1:U1"/>
    <mergeCell ref="B3:J3"/>
    <mergeCell ref="K2:L2"/>
    <mergeCell ref="R2:T2"/>
    <mergeCell ref="U2:V2"/>
  </mergeCells>
  <printOptions/>
  <pageMargins left="0.7" right="0.7" top="0.75" bottom="0.75" header="0.3" footer="0.3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SARAO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DILBAG</dc:creator>
  <cp:keywords/>
  <dc:description/>
  <cp:lastModifiedBy>Admin</cp:lastModifiedBy>
  <cp:lastPrinted>2011-02-04T07:35:24Z</cp:lastPrinted>
  <dcterms:created xsi:type="dcterms:W3CDTF">2007-12-24T14:04:09Z</dcterms:created>
  <dcterms:modified xsi:type="dcterms:W3CDTF">2011-02-04T07:38:32Z</dcterms:modified>
  <cp:category/>
  <cp:version/>
  <cp:contentType/>
  <cp:contentStatus/>
</cp:coreProperties>
</file>